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vmikhalkina\Desktop\ПРАЙС-ЛИСТЫ 2025\COSMOS STAY LE ROND\"/>
    </mc:Choice>
  </mc:AlternateContent>
  <xr:revisionPtr revIDLastSave="0" documentId="8_{91DD2870-9D2D-464A-8C96-D99AC880273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BAR_BB" sheetId="2" r:id="rId1"/>
    <sheet name="BAR_RO" sheetId="3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5" i="3" l="1"/>
  <c r="AB20" i="3"/>
  <c r="AC20" i="3"/>
  <c r="Y5" i="3"/>
  <c r="Z5" i="3"/>
  <c r="AA5" i="3"/>
  <c r="Y11" i="3"/>
  <c r="AA14" i="3"/>
  <c r="AA20" i="3"/>
  <c r="AA26" i="3"/>
  <c r="Y29" i="3"/>
  <c r="AA21" i="2"/>
  <c r="AA5" i="2"/>
  <c r="AA11" i="2" s="1"/>
  <c r="AA12" i="2" s="1"/>
  <c r="Z21" i="2"/>
  <c r="AC21" i="3" s="1"/>
  <c r="Z29" i="2"/>
  <c r="Z30" i="2" s="1"/>
  <c r="AC30" i="3" s="1"/>
  <c r="Y21" i="2"/>
  <c r="AB21" i="3" s="1"/>
  <c r="Y5" i="2"/>
  <c r="Y29" i="2" s="1"/>
  <c r="Y30" i="2" s="1"/>
  <c r="AB30" i="3" s="1"/>
  <c r="V6" i="2"/>
  <c r="Y6" i="3" s="1"/>
  <c r="W6" i="2"/>
  <c r="Z6" i="3" s="1"/>
  <c r="X6" i="2"/>
  <c r="AA6" i="3" s="1"/>
  <c r="V8" i="2"/>
  <c r="V9" i="2" s="1"/>
  <c r="Y9" i="3" s="1"/>
  <c r="W8" i="2"/>
  <c r="W9" i="2" s="1"/>
  <c r="Z9" i="3" s="1"/>
  <c r="X8" i="2"/>
  <c r="X9" i="2" s="1"/>
  <c r="AA9" i="3" s="1"/>
  <c r="V11" i="2"/>
  <c r="V12" i="2" s="1"/>
  <c r="Y12" i="3" s="1"/>
  <c r="W11" i="2"/>
  <c r="Z11" i="3" s="1"/>
  <c r="X11" i="2"/>
  <c r="X12" i="2" s="1"/>
  <c r="AA12" i="3" s="1"/>
  <c r="V14" i="2"/>
  <c r="V17" i="2" s="1"/>
  <c r="V18" i="2" s="1"/>
  <c r="Y18" i="3" s="1"/>
  <c r="W14" i="2"/>
  <c r="W15" i="2" s="1"/>
  <c r="Z15" i="3" s="1"/>
  <c r="X14" i="2"/>
  <c r="X15" i="2" s="1"/>
  <c r="AA15" i="3" s="1"/>
  <c r="V20" i="2"/>
  <c r="V21" i="2" s="1"/>
  <c r="Y21" i="3" s="1"/>
  <c r="W20" i="2"/>
  <c r="W21" i="2" s="1"/>
  <c r="Z21" i="3" s="1"/>
  <c r="X21" i="2"/>
  <c r="AA21" i="3" s="1"/>
  <c r="V23" i="2"/>
  <c r="Y23" i="3" s="1"/>
  <c r="W23" i="2"/>
  <c r="Z23" i="3" s="1"/>
  <c r="X23" i="2"/>
  <c r="X24" i="2" s="1"/>
  <c r="AA24" i="3" s="1"/>
  <c r="W24" i="2"/>
  <c r="Z24" i="3" s="1"/>
  <c r="V26" i="2"/>
  <c r="Y26" i="3" s="1"/>
  <c r="W26" i="2"/>
  <c r="W27" i="2" s="1"/>
  <c r="Z27" i="3" s="1"/>
  <c r="X26" i="2"/>
  <c r="X27" i="2" s="1"/>
  <c r="AA27" i="3" s="1"/>
  <c r="V27" i="2"/>
  <c r="Y27" i="3" s="1"/>
  <c r="V29" i="2"/>
  <c r="V30" i="2" s="1"/>
  <c r="Y30" i="3" s="1"/>
  <c r="W29" i="2"/>
  <c r="Z29" i="3" s="1"/>
  <c r="X29" i="2"/>
  <c r="X30" i="2" s="1"/>
  <c r="AA30" i="3" s="1"/>
  <c r="Z26" i="3" l="1"/>
  <c r="Z20" i="3"/>
  <c r="Z14" i="3"/>
  <c r="Z8" i="3"/>
  <c r="AA29" i="3"/>
  <c r="AA23" i="3"/>
  <c r="Y20" i="3"/>
  <c r="Y14" i="3"/>
  <c r="AA11" i="3"/>
  <c r="Y8" i="3"/>
  <c r="Y6" i="2"/>
  <c r="AB6" i="3" s="1"/>
  <c r="V24" i="2"/>
  <c r="Y24" i="3" s="1"/>
  <c r="W30" i="2"/>
  <c r="Z30" i="3" s="1"/>
  <c r="W12" i="2"/>
  <c r="Z12" i="3" s="1"/>
  <c r="AC29" i="3"/>
  <c r="Y17" i="3"/>
  <c r="AA8" i="3"/>
  <c r="AB29" i="3"/>
  <c r="AB5" i="3"/>
  <c r="AA14" i="2"/>
  <c r="AA23" i="2"/>
  <c r="AA24" i="2" s="1"/>
  <c r="AA6" i="2"/>
  <c r="AA26" i="2"/>
  <c r="AA27" i="2" s="1"/>
  <c r="AA8" i="2"/>
  <c r="AA9" i="2" s="1"/>
  <c r="AA29" i="2"/>
  <c r="AA30" i="2" s="1"/>
  <c r="Z6" i="2"/>
  <c r="AC6" i="3" s="1"/>
  <c r="Z8" i="2"/>
  <c r="Z14" i="2"/>
  <c r="AC14" i="3" s="1"/>
  <c r="Z23" i="2"/>
  <c r="Z11" i="2"/>
  <c r="Z26" i="2"/>
  <c r="Y11" i="2"/>
  <c r="Y14" i="2"/>
  <c r="AB14" i="3" s="1"/>
  <c r="Y23" i="2"/>
  <c r="Y26" i="2"/>
  <c r="Y8" i="2"/>
  <c r="V15" i="2"/>
  <c r="Y15" i="3" s="1"/>
  <c r="X17" i="2"/>
  <c r="W17" i="2"/>
  <c r="U29" i="2"/>
  <c r="U30" i="2" s="1"/>
  <c r="U26" i="2"/>
  <c r="U27" i="2" s="1"/>
  <c r="U23" i="2"/>
  <c r="U24" i="2" s="1"/>
  <c r="U21" i="2"/>
  <c r="U6" i="2"/>
  <c r="U8" i="2"/>
  <c r="U9" i="2"/>
  <c r="U11" i="2"/>
  <c r="U12" i="2"/>
  <c r="U14" i="2"/>
  <c r="U15" i="2" s="1"/>
  <c r="AB21" i="2"/>
  <c r="AB11" i="3" l="1"/>
  <c r="Y12" i="2"/>
  <c r="AB12" i="3" s="1"/>
  <c r="Z27" i="2"/>
  <c r="AC27" i="3" s="1"/>
  <c r="AC26" i="3"/>
  <c r="Y9" i="2"/>
  <c r="AB9" i="3" s="1"/>
  <c r="AB8" i="3"/>
  <c r="Y27" i="2"/>
  <c r="AB27" i="3" s="1"/>
  <c r="AB26" i="3"/>
  <c r="X18" i="2"/>
  <c r="AA18" i="3" s="1"/>
  <c r="AA17" i="3"/>
  <c r="Y24" i="2"/>
  <c r="AB24" i="3" s="1"/>
  <c r="AB23" i="3"/>
  <c r="Z12" i="2"/>
  <c r="AC12" i="3" s="1"/>
  <c r="AC11" i="3"/>
  <c r="W18" i="2"/>
  <c r="Z18" i="3" s="1"/>
  <c r="Z17" i="3"/>
  <c r="Z9" i="2"/>
  <c r="AC9" i="3" s="1"/>
  <c r="AC8" i="3"/>
  <c r="Z24" i="2"/>
  <c r="AC24" i="3" s="1"/>
  <c r="AC23" i="3"/>
  <c r="AA17" i="2"/>
  <c r="AA18" i="2" s="1"/>
  <c r="AA15" i="2"/>
  <c r="Z17" i="2"/>
  <c r="Z15" i="2"/>
  <c r="AC15" i="3" s="1"/>
  <c r="Y17" i="2"/>
  <c r="Y15" i="2"/>
  <c r="AB15" i="3" s="1"/>
  <c r="U17" i="2"/>
  <c r="U18" i="2" s="1"/>
  <c r="Z18" i="2" l="1"/>
  <c r="AC18" i="3" s="1"/>
  <c r="AC17" i="3"/>
  <c r="AB17" i="3"/>
  <c r="Y18" i="2"/>
  <c r="AB18" i="3" s="1"/>
  <c r="X29" i="3"/>
  <c r="X26" i="3"/>
  <c r="X23" i="3"/>
  <c r="X20" i="3"/>
  <c r="X5" i="3"/>
  <c r="V3" i="3" l="1"/>
  <c r="T5" i="2"/>
  <c r="S5" i="2"/>
  <c r="S3" i="2"/>
  <c r="AF5" i="3" l="1"/>
  <c r="AG5" i="3"/>
  <c r="AH5" i="3"/>
  <c r="AI5" i="3"/>
  <c r="AF6" i="2" l="1"/>
  <c r="AI6" i="3" s="1"/>
  <c r="AF8" i="2"/>
  <c r="AI8" i="3" s="1"/>
  <c r="AF9" i="2"/>
  <c r="AI9" i="3" s="1"/>
  <c r="AF11" i="2"/>
  <c r="AF14" i="2"/>
  <c r="AF15" i="2"/>
  <c r="AI15" i="3" s="1"/>
  <c r="AF20" i="2"/>
  <c r="AF23" i="2"/>
  <c r="AF26" i="2"/>
  <c r="AI26" i="3" s="1"/>
  <c r="AF27" i="2"/>
  <c r="AI27" i="3" s="1"/>
  <c r="AF29" i="2"/>
  <c r="AI29" i="3" s="1"/>
  <c r="AF30" i="2"/>
  <c r="AI30" i="3" s="1"/>
  <c r="AF24" i="2" l="1"/>
  <c r="AI24" i="3" s="1"/>
  <c r="AI23" i="3"/>
  <c r="AF21" i="2"/>
  <c r="AI21" i="3" s="1"/>
  <c r="AI20" i="3"/>
  <c r="AF17" i="2"/>
  <c r="AI14" i="3"/>
  <c r="AF12" i="2"/>
  <c r="AI12" i="3" s="1"/>
  <c r="AI11" i="3"/>
  <c r="AE14" i="2"/>
  <c r="AH14" i="3" s="1"/>
  <c r="AD14" i="2"/>
  <c r="AG14" i="3" s="1"/>
  <c r="AC26" i="2"/>
  <c r="AC27" i="2" l="1"/>
  <c r="AF27" i="3" s="1"/>
  <c r="AF26" i="3"/>
  <c r="AF18" i="2"/>
  <c r="AI18" i="3" s="1"/>
  <c r="AI17" i="3"/>
  <c r="AE17" i="2"/>
  <c r="AE15" i="2"/>
  <c r="AH15" i="3" s="1"/>
  <c r="AE20" i="2"/>
  <c r="AE23" i="2"/>
  <c r="AE26" i="2"/>
  <c r="AE11" i="2"/>
  <c r="AE6" i="2"/>
  <c r="AH6" i="3" s="1"/>
  <c r="AE8" i="2"/>
  <c r="AE29" i="2"/>
  <c r="AD17" i="2"/>
  <c r="AD15" i="2"/>
  <c r="AG15" i="3" s="1"/>
  <c r="AD20" i="2"/>
  <c r="AD23" i="2"/>
  <c r="AD6" i="2"/>
  <c r="AG6" i="3" s="1"/>
  <c r="AD8" i="2"/>
  <c r="AD26" i="2"/>
  <c r="AD11" i="2"/>
  <c r="AD29" i="2"/>
  <c r="AC11" i="2"/>
  <c r="AC29" i="2"/>
  <c r="AC14" i="2"/>
  <c r="AF14" i="3" s="1"/>
  <c r="AC20" i="2"/>
  <c r="AC23" i="2"/>
  <c r="AC6" i="2"/>
  <c r="AF6" i="3" s="1"/>
  <c r="AC8" i="2"/>
  <c r="O5" i="2"/>
  <c r="R5" i="3" s="1"/>
  <c r="P5" i="2"/>
  <c r="P8" i="2" s="1"/>
  <c r="N5" i="2"/>
  <c r="N29" i="2" s="1"/>
  <c r="AD9" i="2" l="1"/>
  <c r="AG9" i="3" s="1"/>
  <c r="AG8" i="3"/>
  <c r="AE9" i="2"/>
  <c r="AH9" i="3" s="1"/>
  <c r="AH8" i="3"/>
  <c r="AC9" i="2"/>
  <c r="AF9" i="3" s="1"/>
  <c r="AF8" i="3"/>
  <c r="AD30" i="2"/>
  <c r="AG30" i="3" s="1"/>
  <c r="AG29" i="3"/>
  <c r="AC30" i="2"/>
  <c r="AF30" i="3" s="1"/>
  <c r="AF29" i="3"/>
  <c r="AE24" i="2"/>
  <c r="AH24" i="3" s="1"/>
  <c r="AH23" i="3"/>
  <c r="AC12" i="2"/>
  <c r="AF12" i="3" s="1"/>
  <c r="AF11" i="3"/>
  <c r="AE21" i="2"/>
  <c r="AH21" i="3" s="1"/>
  <c r="AH20" i="3"/>
  <c r="AE12" i="2"/>
  <c r="AH12" i="3" s="1"/>
  <c r="AH11" i="3"/>
  <c r="AD12" i="2"/>
  <c r="AG12" i="3" s="1"/>
  <c r="AG11" i="3"/>
  <c r="AE27" i="2"/>
  <c r="AH27" i="3" s="1"/>
  <c r="AH26" i="3"/>
  <c r="AD27" i="2"/>
  <c r="AG27" i="3" s="1"/>
  <c r="AG26" i="3"/>
  <c r="AD24" i="2"/>
  <c r="AG24" i="3" s="1"/>
  <c r="AG23" i="3"/>
  <c r="AE18" i="2"/>
  <c r="AH18" i="3" s="1"/>
  <c r="AH17" i="3"/>
  <c r="AD21" i="2"/>
  <c r="AG21" i="3" s="1"/>
  <c r="AG20" i="3"/>
  <c r="AC24" i="2"/>
  <c r="AF24" i="3" s="1"/>
  <c r="AF23" i="3"/>
  <c r="AC21" i="2"/>
  <c r="AF21" i="3" s="1"/>
  <c r="AF20" i="3"/>
  <c r="AD18" i="2"/>
  <c r="AG18" i="3" s="1"/>
  <c r="AG17" i="3"/>
  <c r="AE30" i="2"/>
  <c r="AH30" i="3" s="1"/>
  <c r="AH29" i="3"/>
  <c r="AC17" i="2"/>
  <c r="AC15" i="2"/>
  <c r="AF15" i="3" s="1"/>
  <c r="P9" i="2"/>
  <c r="S9" i="3" s="1"/>
  <c r="S8" i="3"/>
  <c r="N30" i="2"/>
  <c r="Q30" i="3" s="1"/>
  <c r="Q29" i="3"/>
  <c r="P11" i="2"/>
  <c r="N26" i="2"/>
  <c r="Q5" i="3"/>
  <c r="P20" i="2"/>
  <c r="N20" i="2"/>
  <c r="P23" i="2"/>
  <c r="N6" i="2"/>
  <c r="Q6" i="3" s="1"/>
  <c r="N8" i="2"/>
  <c r="P14" i="2"/>
  <c r="N11" i="2"/>
  <c r="N14" i="2"/>
  <c r="N15" i="2" s="1"/>
  <c r="Q15" i="3" s="1"/>
  <c r="N23" i="2"/>
  <c r="P26" i="2"/>
  <c r="P29" i="2"/>
  <c r="P6" i="2"/>
  <c r="S6" i="3" s="1"/>
  <c r="S5" i="3"/>
  <c r="U5" i="3"/>
  <c r="R5" i="2"/>
  <c r="R26" i="2" s="1"/>
  <c r="AC18" i="2" l="1"/>
  <c r="AF18" i="3" s="1"/>
  <c r="AF17" i="3"/>
  <c r="P17" i="2"/>
  <c r="S14" i="3"/>
  <c r="N9" i="2"/>
  <c r="Q9" i="3" s="1"/>
  <c r="Q8" i="3"/>
  <c r="P24" i="2"/>
  <c r="S24" i="3" s="1"/>
  <c r="S23" i="3"/>
  <c r="P15" i="2"/>
  <c r="S15" i="3" s="1"/>
  <c r="N21" i="2"/>
  <c r="Q21" i="3" s="1"/>
  <c r="Q20" i="3"/>
  <c r="S20" i="3"/>
  <c r="P21" i="2"/>
  <c r="S21" i="3" s="1"/>
  <c r="P30" i="2"/>
  <c r="S30" i="3" s="1"/>
  <c r="S29" i="3"/>
  <c r="N27" i="2"/>
  <c r="Q27" i="3" s="1"/>
  <c r="Q26" i="3"/>
  <c r="P27" i="2"/>
  <c r="S27" i="3" s="1"/>
  <c r="S26" i="3"/>
  <c r="P12" i="2"/>
  <c r="S12" i="3" s="1"/>
  <c r="S11" i="3"/>
  <c r="N24" i="2"/>
  <c r="Q24" i="3" s="1"/>
  <c r="Q23" i="3"/>
  <c r="N17" i="2"/>
  <c r="Q14" i="3"/>
  <c r="N12" i="2"/>
  <c r="Q12" i="3" s="1"/>
  <c r="Q11" i="3"/>
  <c r="R29" i="2"/>
  <c r="R30" i="2" s="1"/>
  <c r="U30" i="3" s="1"/>
  <c r="R27" i="2"/>
  <c r="U27" i="3" s="1"/>
  <c r="U26" i="3"/>
  <c r="R14" i="2"/>
  <c r="R6" i="2"/>
  <c r="U6" i="3" s="1"/>
  <c r="R8" i="2"/>
  <c r="R11" i="2"/>
  <c r="R20" i="2"/>
  <c r="R23" i="2"/>
  <c r="X11" i="3"/>
  <c r="X8" i="3"/>
  <c r="X17" i="3" l="1"/>
  <c r="X14" i="3"/>
  <c r="U29" i="3"/>
  <c r="N18" i="2"/>
  <c r="Q18" i="3" s="1"/>
  <c r="Q17" i="3"/>
  <c r="P18" i="2"/>
  <c r="S18" i="3" s="1"/>
  <c r="S17" i="3"/>
  <c r="R17" i="2"/>
  <c r="U14" i="3"/>
  <c r="R9" i="2"/>
  <c r="U9" i="3" s="1"/>
  <c r="U8" i="3"/>
  <c r="R15" i="2"/>
  <c r="U15" i="3" s="1"/>
  <c r="R24" i="2"/>
  <c r="U24" i="3" s="1"/>
  <c r="U23" i="3"/>
  <c r="R21" i="2"/>
  <c r="U21" i="3" s="1"/>
  <c r="U20" i="3"/>
  <c r="R12" i="2"/>
  <c r="U12" i="3" s="1"/>
  <c r="U11" i="3"/>
  <c r="H14" i="2"/>
  <c r="H8" i="2"/>
  <c r="G14" i="2"/>
  <c r="G8" i="2"/>
  <c r="R18" i="2" l="1"/>
  <c r="U18" i="3" s="1"/>
  <c r="U17" i="3"/>
  <c r="H29" i="2"/>
  <c r="H26" i="2"/>
  <c r="H23" i="2"/>
  <c r="H20" i="2"/>
  <c r="G29" i="2"/>
  <c r="G26" i="2"/>
  <c r="G23" i="2"/>
  <c r="G20" i="2"/>
  <c r="M5" i="2" l="1"/>
  <c r="I5" i="2"/>
  <c r="I8" i="2" l="1"/>
  <c r="I14" i="2"/>
  <c r="I29" i="2"/>
  <c r="I26" i="2"/>
  <c r="I23" i="2"/>
  <c r="I20" i="2"/>
  <c r="M14" i="2"/>
  <c r="M8" i="2"/>
  <c r="M29" i="2"/>
  <c r="M30" i="2" s="1"/>
  <c r="M26" i="2"/>
  <c r="M27" i="2" s="1"/>
  <c r="M20" i="2"/>
  <c r="M21" i="2" s="1"/>
  <c r="M23" i="2"/>
  <c r="M24" i="2" s="1"/>
  <c r="D28" i="3"/>
  <c r="E28" i="3" s="1"/>
  <c r="D25" i="3"/>
  <c r="E25" i="3" s="1"/>
  <c r="D22" i="3"/>
  <c r="E22" i="3" s="1"/>
  <c r="D19" i="3"/>
  <c r="E19" i="3" s="1"/>
  <c r="D16" i="3"/>
  <c r="E16" i="3" s="1"/>
  <c r="D13" i="3"/>
  <c r="E13" i="3" s="1"/>
  <c r="D10" i="3"/>
  <c r="E10" i="3" s="1"/>
  <c r="F7" i="3"/>
  <c r="F10" i="3" s="1"/>
  <c r="F13" i="3" s="1"/>
  <c r="F16" i="3" s="1"/>
  <c r="F19" i="3" s="1"/>
  <c r="F22" i="3" s="1"/>
  <c r="F25" i="3" s="1"/>
  <c r="F28" i="3" s="1"/>
  <c r="D7" i="3"/>
  <c r="E7" i="3" s="1"/>
  <c r="K6" i="3"/>
  <c r="J6" i="3"/>
  <c r="I6" i="3"/>
  <c r="H6" i="3"/>
  <c r="K5" i="3"/>
  <c r="J5" i="3"/>
  <c r="I5" i="3"/>
  <c r="H5" i="3"/>
  <c r="E4" i="3"/>
  <c r="T3" i="3"/>
  <c r="P3" i="3"/>
  <c r="O3" i="3"/>
  <c r="N3" i="3"/>
  <c r="M3" i="3"/>
  <c r="L3" i="3"/>
  <c r="K3" i="3"/>
  <c r="J3" i="3"/>
  <c r="I3" i="3"/>
  <c r="H3" i="3"/>
  <c r="G3" i="3"/>
  <c r="T2" i="3"/>
  <c r="P2" i="3"/>
  <c r="O2" i="3"/>
  <c r="N2" i="3"/>
  <c r="M2" i="3"/>
  <c r="L2" i="3"/>
  <c r="K2" i="3"/>
  <c r="J2" i="3"/>
  <c r="I2" i="3"/>
  <c r="H2" i="3"/>
  <c r="G2" i="3"/>
  <c r="K29" i="3"/>
  <c r="J29" i="3"/>
  <c r="F29" i="2"/>
  <c r="I29" i="3" s="1"/>
  <c r="E29" i="2"/>
  <c r="H29" i="3" s="1"/>
  <c r="K26" i="3"/>
  <c r="G27" i="2"/>
  <c r="J27" i="3" s="1"/>
  <c r="F26" i="2"/>
  <c r="I26" i="3" s="1"/>
  <c r="E26" i="2"/>
  <c r="H26" i="3" s="1"/>
  <c r="K23" i="3"/>
  <c r="G24" i="2"/>
  <c r="J24" i="3" s="1"/>
  <c r="F23" i="2"/>
  <c r="F24" i="2" s="1"/>
  <c r="I24" i="3" s="1"/>
  <c r="E23" i="2"/>
  <c r="H23" i="3" s="1"/>
  <c r="K20" i="3"/>
  <c r="G21" i="2"/>
  <c r="J21" i="3" s="1"/>
  <c r="F20" i="2"/>
  <c r="F21" i="2" s="1"/>
  <c r="I21" i="3" s="1"/>
  <c r="E20" i="2"/>
  <c r="E21" i="2" s="1"/>
  <c r="H21" i="3" s="1"/>
  <c r="F14" i="2"/>
  <c r="I14" i="3" s="1"/>
  <c r="E14" i="2"/>
  <c r="H14" i="3" s="1"/>
  <c r="H11" i="2"/>
  <c r="G11" i="2"/>
  <c r="F11" i="2"/>
  <c r="F12" i="2" s="1"/>
  <c r="I12" i="3" s="1"/>
  <c r="E11" i="2"/>
  <c r="E12" i="2" s="1"/>
  <c r="H12" i="3" s="1"/>
  <c r="F8" i="2"/>
  <c r="F9" i="2" s="1"/>
  <c r="I9" i="3" s="1"/>
  <c r="E8" i="2"/>
  <c r="E9" i="2" s="1"/>
  <c r="H9" i="3" s="1"/>
  <c r="AB5" i="2"/>
  <c r="Q5" i="2"/>
  <c r="L5" i="2"/>
  <c r="K5" i="2"/>
  <c r="J5" i="2"/>
  <c r="D5" i="2"/>
  <c r="D26" i="2" s="1"/>
  <c r="AB23" i="2" l="1"/>
  <c r="AB24" i="2" s="1"/>
  <c r="AB26" i="2"/>
  <c r="AB27" i="2" s="1"/>
  <c r="AB29" i="2"/>
  <c r="AB30" i="2" s="1"/>
  <c r="AE5" i="3"/>
  <c r="AD5" i="3"/>
  <c r="L14" i="2"/>
  <c r="L8" i="2"/>
  <c r="S14" i="2"/>
  <c r="S8" i="2"/>
  <c r="K14" i="2"/>
  <c r="K8" i="2"/>
  <c r="T8" i="2"/>
  <c r="W8" i="3" s="1"/>
  <c r="T14" i="2"/>
  <c r="W14" i="3" s="1"/>
  <c r="J14" i="2"/>
  <c r="J8" i="2"/>
  <c r="O14" i="2"/>
  <c r="R14" i="3" s="1"/>
  <c r="O8" i="2"/>
  <c r="R8" i="3" s="1"/>
  <c r="AE29" i="3"/>
  <c r="AE20" i="3"/>
  <c r="AB14" i="2"/>
  <c r="AE14" i="3" s="1"/>
  <c r="AB8" i="2"/>
  <c r="AB11" i="2"/>
  <c r="AE11" i="3" s="1"/>
  <c r="AE26" i="3"/>
  <c r="Q14" i="2"/>
  <c r="Q8" i="2"/>
  <c r="L6" i="2"/>
  <c r="L20" i="2"/>
  <c r="L23" i="2"/>
  <c r="L29" i="2"/>
  <c r="L26" i="2"/>
  <c r="V5" i="3"/>
  <c r="S29" i="2"/>
  <c r="S20" i="2"/>
  <c r="V20" i="3" s="1"/>
  <c r="S23" i="2"/>
  <c r="S26" i="2"/>
  <c r="V26" i="3" s="1"/>
  <c r="H12" i="2"/>
  <c r="J6" i="2"/>
  <c r="J29" i="2"/>
  <c r="J20" i="2"/>
  <c r="J23" i="2"/>
  <c r="J26" i="2"/>
  <c r="T26" i="2"/>
  <c r="W26" i="3" s="1"/>
  <c r="T23" i="2"/>
  <c r="W23" i="3" s="1"/>
  <c r="T29" i="2"/>
  <c r="W29" i="3" s="1"/>
  <c r="T20" i="2"/>
  <c r="W20" i="3" s="1"/>
  <c r="K8" i="3"/>
  <c r="T5" i="3"/>
  <c r="Q20" i="2"/>
  <c r="Q26" i="2"/>
  <c r="Q29" i="2"/>
  <c r="Q23" i="2"/>
  <c r="G12" i="2"/>
  <c r="G15" i="2"/>
  <c r="H17" i="2"/>
  <c r="K17" i="3" s="1"/>
  <c r="G9" i="2"/>
  <c r="O26" i="2"/>
  <c r="R26" i="3" s="1"/>
  <c r="O23" i="2"/>
  <c r="R23" i="3" s="1"/>
  <c r="O29" i="2"/>
  <c r="R29" i="3" s="1"/>
  <c r="O20" i="2"/>
  <c r="R20" i="3" s="1"/>
  <c r="K6" i="2"/>
  <c r="K20" i="2"/>
  <c r="K29" i="2"/>
  <c r="K26" i="2"/>
  <c r="K23" i="2"/>
  <c r="E24" i="2"/>
  <c r="H24" i="3" s="1"/>
  <c r="W5" i="3"/>
  <c r="T11" i="2"/>
  <c r="W11" i="3" s="1"/>
  <c r="T6" i="2"/>
  <c r="AB6" i="2"/>
  <c r="AE6" i="3" s="1"/>
  <c r="H11" i="3"/>
  <c r="J11" i="3"/>
  <c r="E30" i="2"/>
  <c r="H30" i="3" s="1"/>
  <c r="O6" i="2"/>
  <c r="R6" i="3" s="1"/>
  <c r="P23" i="3"/>
  <c r="P29" i="3"/>
  <c r="H24" i="2"/>
  <c r="K24" i="3" s="1"/>
  <c r="O5" i="3"/>
  <c r="J23" i="3"/>
  <c r="M11" i="2"/>
  <c r="G26" i="3"/>
  <c r="D27" i="2"/>
  <c r="G27" i="3" s="1"/>
  <c r="I30" i="2"/>
  <c r="L30" i="3" s="1"/>
  <c r="L29" i="3"/>
  <c r="X30" i="3"/>
  <c r="P26" i="3"/>
  <c r="P27" i="3"/>
  <c r="M6" i="2"/>
  <c r="H9" i="2"/>
  <c r="J11" i="2"/>
  <c r="H15" i="2"/>
  <c r="H21" i="2"/>
  <c r="K21" i="3" s="1"/>
  <c r="H27" i="2"/>
  <c r="K27" i="3" s="1"/>
  <c r="L5" i="3"/>
  <c r="J14" i="3"/>
  <c r="J26" i="3"/>
  <c r="K11" i="2"/>
  <c r="M5" i="3"/>
  <c r="K14" i="3"/>
  <c r="L11" i="2"/>
  <c r="N5" i="3"/>
  <c r="I11" i="3"/>
  <c r="I23" i="3"/>
  <c r="F30" i="2"/>
  <c r="I30" i="3" s="1"/>
  <c r="P5" i="3"/>
  <c r="H8" i="3"/>
  <c r="K11" i="3"/>
  <c r="H20" i="3"/>
  <c r="Q6" i="2"/>
  <c r="D11" i="2"/>
  <c r="D23" i="2"/>
  <c r="D29" i="2"/>
  <c r="G30" i="2"/>
  <c r="J30" i="3" s="1"/>
  <c r="I8" i="3"/>
  <c r="I20" i="3"/>
  <c r="D6" i="2"/>
  <c r="G6" i="3" s="1"/>
  <c r="S6" i="2"/>
  <c r="O11" i="2"/>
  <c r="R11" i="3" s="1"/>
  <c r="E17" i="2"/>
  <c r="H30" i="2"/>
  <c r="K30" i="3" s="1"/>
  <c r="G5" i="3"/>
  <c r="J8" i="3"/>
  <c r="J20" i="3"/>
  <c r="F17" i="2"/>
  <c r="I6" i="2"/>
  <c r="X6" i="3"/>
  <c r="Q11" i="2"/>
  <c r="G17" i="2"/>
  <c r="S11" i="2"/>
  <c r="E15" i="2"/>
  <c r="H15" i="3" s="1"/>
  <c r="E27" i="2"/>
  <c r="H27" i="3" s="1"/>
  <c r="F15" i="2"/>
  <c r="I15" i="3" s="1"/>
  <c r="F27" i="2"/>
  <c r="I27" i="3" s="1"/>
  <c r="D8" i="2"/>
  <c r="I11" i="2"/>
  <c r="D14" i="2"/>
  <c r="D20" i="2"/>
  <c r="AE23" i="3" l="1"/>
  <c r="AD14" i="3"/>
  <c r="AD29" i="3"/>
  <c r="AD6" i="3"/>
  <c r="AD20" i="3"/>
  <c r="AD11" i="3"/>
  <c r="AD26" i="3"/>
  <c r="AD23" i="3"/>
  <c r="AB9" i="2"/>
  <c r="AE9" i="3" s="1"/>
  <c r="AE8" i="3"/>
  <c r="AD8" i="3"/>
  <c r="AB17" i="2"/>
  <c r="AE17" i="3" s="1"/>
  <c r="AB15" i="2"/>
  <c r="AE15" i="3" s="1"/>
  <c r="T6" i="3"/>
  <c r="O24" i="2"/>
  <c r="R24" i="3" s="1"/>
  <c r="Q30" i="2"/>
  <c r="T30" i="3" s="1"/>
  <c r="T24" i="2"/>
  <c r="W24" i="3" s="1"/>
  <c r="L30" i="2"/>
  <c r="J9" i="3"/>
  <c r="K15" i="3"/>
  <c r="Q24" i="2"/>
  <c r="T24" i="3" s="1"/>
  <c r="L6" i="3"/>
  <c r="AE30" i="3"/>
  <c r="O27" i="2"/>
  <c r="R27" i="3" s="1"/>
  <c r="Q27" i="2"/>
  <c r="T27" i="2"/>
  <c r="W27" i="3" s="1"/>
  <c r="L24" i="2"/>
  <c r="O24" i="3" s="1"/>
  <c r="T21" i="2"/>
  <c r="W21" i="3" s="1"/>
  <c r="S17" i="2"/>
  <c r="O30" i="2"/>
  <c r="R30" i="3" s="1"/>
  <c r="AE27" i="3"/>
  <c r="AB12" i="2"/>
  <c r="AE12" i="3" s="1"/>
  <c r="H18" i="2"/>
  <c r="K24" i="2"/>
  <c r="N24" i="3" s="1"/>
  <c r="J15" i="3"/>
  <c r="Q21" i="2"/>
  <c r="T21" i="3" s="1"/>
  <c r="K12" i="3"/>
  <c r="L21" i="2"/>
  <c r="O21" i="3" s="1"/>
  <c r="J21" i="2"/>
  <c r="V8" i="3"/>
  <c r="J30" i="2"/>
  <c r="M30" i="3" s="1"/>
  <c r="N6" i="3"/>
  <c r="T30" i="2"/>
  <c r="W30" i="3" s="1"/>
  <c r="AE21" i="3"/>
  <c r="K9" i="3"/>
  <c r="K27" i="2"/>
  <c r="N27" i="3" s="1"/>
  <c r="S27" i="2"/>
  <c r="V27" i="3" s="1"/>
  <c r="AE24" i="3"/>
  <c r="V6" i="3"/>
  <c r="T9" i="2"/>
  <c r="W9" i="3" s="1"/>
  <c r="T12" i="2"/>
  <c r="W12" i="3" s="1"/>
  <c r="L27" i="2"/>
  <c r="O27" i="3" s="1"/>
  <c r="P11" i="3"/>
  <c r="K30" i="2"/>
  <c r="N30" i="3" s="1"/>
  <c r="S24" i="2"/>
  <c r="V24" i="3" s="1"/>
  <c r="J12" i="3"/>
  <c r="P6" i="3"/>
  <c r="K21" i="2"/>
  <c r="J27" i="2"/>
  <c r="M27" i="3" s="1"/>
  <c r="S21" i="2"/>
  <c r="V21" i="3" s="1"/>
  <c r="W6" i="3"/>
  <c r="O21" i="2"/>
  <c r="R21" i="3" s="1"/>
  <c r="M6" i="3"/>
  <c r="J24" i="2"/>
  <c r="M24" i="3" s="1"/>
  <c r="S30" i="2"/>
  <c r="O6" i="3"/>
  <c r="P30" i="3"/>
  <c r="P24" i="3"/>
  <c r="V14" i="3"/>
  <c r="T17" i="2"/>
  <c r="W17" i="3" s="1"/>
  <c r="T15" i="2"/>
  <c r="W15" i="3" s="1"/>
  <c r="S9" i="2"/>
  <c r="M12" i="2"/>
  <c r="S15" i="2"/>
  <c r="G8" i="3"/>
  <c r="D9" i="2"/>
  <c r="G9" i="3" s="1"/>
  <c r="V29" i="3"/>
  <c r="J17" i="3"/>
  <c r="G18" i="2"/>
  <c r="I17" i="3"/>
  <c r="F18" i="2"/>
  <c r="I18" i="3" s="1"/>
  <c r="J9" i="2"/>
  <c r="M8" i="3"/>
  <c r="D24" i="2"/>
  <c r="G24" i="3" s="1"/>
  <c r="G23" i="3"/>
  <c r="L12" i="2"/>
  <c r="O11" i="3"/>
  <c r="M29" i="3"/>
  <c r="O15" i="2"/>
  <c r="R15" i="3" s="1"/>
  <c r="O17" i="2"/>
  <c r="R17" i="3" s="1"/>
  <c r="V23" i="3"/>
  <c r="T11" i="3"/>
  <c r="Q12" i="2"/>
  <c r="N14" i="3"/>
  <c r="K15" i="2"/>
  <c r="K17" i="2"/>
  <c r="L20" i="3"/>
  <c r="I21" i="2"/>
  <c r="L21" i="3" s="1"/>
  <c r="X24" i="3"/>
  <c r="P21" i="3"/>
  <c r="P20" i="3"/>
  <c r="L9" i="2"/>
  <c r="O8" i="3"/>
  <c r="M26" i="3"/>
  <c r="X15" i="3"/>
  <c r="K12" i="2"/>
  <c r="N11" i="3"/>
  <c r="J12" i="2"/>
  <c r="M11" i="3"/>
  <c r="I24" i="2"/>
  <c r="L24" i="3" s="1"/>
  <c r="L23" i="3"/>
  <c r="I17" i="2"/>
  <c r="L14" i="3"/>
  <c r="I15" i="2"/>
  <c r="P14" i="3"/>
  <c r="M15" i="2"/>
  <c r="M17" i="2"/>
  <c r="N8" i="3"/>
  <c r="K9" i="2"/>
  <c r="G20" i="3"/>
  <c r="D21" i="2"/>
  <c r="G21" i="3" s="1"/>
  <c r="S12" i="2"/>
  <c r="V11" i="3"/>
  <c r="M20" i="3"/>
  <c r="D12" i="2"/>
  <c r="G12" i="3" s="1"/>
  <c r="G11" i="3"/>
  <c r="M23" i="3"/>
  <c r="O9" i="2"/>
  <c r="R9" i="3" s="1"/>
  <c r="M9" i="2"/>
  <c r="P8" i="3"/>
  <c r="E18" i="2"/>
  <c r="H18" i="3" s="1"/>
  <c r="H17" i="3"/>
  <c r="X9" i="3"/>
  <c r="O29" i="3"/>
  <c r="O14" i="3"/>
  <c r="L15" i="2"/>
  <c r="L17" i="2"/>
  <c r="G14" i="3"/>
  <c r="D15" i="2"/>
  <c r="G15" i="3" s="1"/>
  <c r="D17" i="2"/>
  <c r="T29" i="3"/>
  <c r="N26" i="3"/>
  <c r="G29" i="3"/>
  <c r="D30" i="2"/>
  <c r="G30" i="3" s="1"/>
  <c r="L8" i="3"/>
  <c r="I9" i="2"/>
  <c r="T26" i="3"/>
  <c r="N29" i="3"/>
  <c r="X12" i="3"/>
  <c r="O26" i="3"/>
  <c r="J15" i="2"/>
  <c r="M14" i="3"/>
  <c r="J17" i="2"/>
  <c r="X27" i="3"/>
  <c r="O23" i="3"/>
  <c r="X21" i="3"/>
  <c r="I12" i="2"/>
  <c r="L11" i="3"/>
  <c r="T23" i="3"/>
  <c r="O12" i="2"/>
  <c r="R12" i="3" s="1"/>
  <c r="L26" i="3"/>
  <c r="I27" i="2"/>
  <c r="L27" i="3" s="1"/>
  <c r="T20" i="3"/>
  <c r="Q9" i="2"/>
  <c r="T8" i="3"/>
  <c r="O20" i="3"/>
  <c r="N20" i="3"/>
  <c r="Q15" i="2"/>
  <c r="Q17" i="2"/>
  <c r="T14" i="3"/>
  <c r="N23" i="3"/>
  <c r="AD24" i="3" l="1"/>
  <c r="AD15" i="3"/>
  <c r="AD27" i="3"/>
  <c r="AD17" i="3"/>
  <c r="AD21" i="3"/>
  <c r="AD9" i="3"/>
  <c r="AD12" i="3"/>
  <c r="AD30" i="3"/>
  <c r="L12" i="3"/>
  <c r="O15" i="3"/>
  <c r="T9" i="3"/>
  <c r="P15" i="3"/>
  <c r="M21" i="3"/>
  <c r="V9" i="3"/>
  <c r="O30" i="3"/>
  <c r="L15" i="3"/>
  <c r="J18" i="3"/>
  <c r="AB18" i="2"/>
  <c r="AE18" i="3" s="1"/>
  <c r="M12" i="3"/>
  <c r="O9" i="3"/>
  <c r="P12" i="3"/>
  <c r="T15" i="3"/>
  <c r="V12" i="3"/>
  <c r="N12" i="3"/>
  <c r="V30" i="3"/>
  <c r="T18" i="2"/>
  <c r="W18" i="3" s="1"/>
  <c r="V15" i="3"/>
  <c r="N21" i="3"/>
  <c r="N15" i="3"/>
  <c r="O12" i="3"/>
  <c r="M9" i="3"/>
  <c r="M15" i="3"/>
  <c r="P9" i="3"/>
  <c r="S18" i="2"/>
  <c r="V17" i="3"/>
  <c r="K18" i="3"/>
  <c r="T27" i="3"/>
  <c r="L9" i="3"/>
  <c r="N9" i="3"/>
  <c r="T12" i="3"/>
  <c r="I18" i="2"/>
  <c r="L17" i="3"/>
  <c r="G17" i="3"/>
  <c r="D18" i="2"/>
  <c r="G18" i="3" s="1"/>
  <c r="K18" i="2"/>
  <c r="N17" i="3"/>
  <c r="L18" i="2"/>
  <c r="O17" i="3"/>
  <c r="X18" i="3"/>
  <c r="J18" i="2"/>
  <c r="M17" i="3"/>
  <c r="P17" i="3"/>
  <c r="M18" i="2"/>
  <c r="T17" i="3"/>
  <c r="Q18" i="2"/>
  <c r="O18" i="2"/>
  <c r="R18" i="3" s="1"/>
  <c r="AD18" i="3" l="1"/>
  <c r="M18" i="3"/>
  <c r="N18" i="3"/>
  <c r="T18" i="3"/>
  <c r="O18" i="3"/>
  <c r="V18" i="3"/>
  <c r="P18" i="3"/>
  <c r="L18" i="3"/>
</calcChain>
</file>

<file path=xl/sharedStrings.xml><?xml version="1.0" encoding="utf-8"?>
<sst xmlns="http://schemas.openxmlformats.org/spreadsheetml/2006/main" count="123" uniqueCount="57">
  <si>
    <t>Official Best Available Rates with BRF</t>
  </si>
  <si>
    <t>COSMOS STAY LE ROND SOCHI
Room Category / Dates
Категория/ Даты
Currency Rubble/ Валюта: Рубль</t>
  </si>
  <si>
    <t>Студия видом во внутренний двор / Studio Standart Patio view</t>
  </si>
  <si>
    <t>Sgl/ 
Одноместное</t>
  </si>
  <si>
    <t>Dbl/   
Двухместное</t>
  </si>
  <si>
    <t>Семейная студия с террасой видом на патио / Family Studio with terrace Patio View</t>
  </si>
  <si>
    <t>Студия с видом на парк / Studio Standart Park view</t>
  </si>
  <si>
    <t>Студия с видом на море / Studio Standart Sea view</t>
  </si>
  <si>
    <t>Студия с терассой и видом на парк / Studio Park view with terrace</t>
  </si>
  <si>
    <t>Апартамент с одной спальней и видом во внутренний двор / One bedroom Superior Apartment Patio view</t>
  </si>
  <si>
    <t>Апартамент с одной спальней и видом на парковую зону / One bedroom Superior Apartment Park view</t>
  </si>
  <si>
    <t>Апартамент с одной спальней и видом на море / One bedroom Superior Apartment Sea view</t>
  </si>
  <si>
    <t xml:space="preserve">Апартамент с одной спальней и террасой / One bedroom Apartment with Terrace </t>
  </si>
  <si>
    <r>
      <t xml:space="preserve">с 07.01.2025 по 08.01.2025 вкл.
c 01.04.2025 по 30.04.2025 вкл.
</t>
    </r>
    <r>
      <rPr>
        <b/>
        <sz val="11"/>
        <color rgb="FFFF0000"/>
        <rFont val="Times New Roman"/>
        <family val="1"/>
        <charset val="204"/>
      </rPr>
      <t>c 01.10.2025 по 29.12.2025 вкл.</t>
    </r>
  </si>
  <si>
    <t xml:space="preserve">Дополнительное размещение для взрослого от 12 лет на дополнительном месте в номере, где доп место предусмотрено,  ВКЛЮЧАЯ ЗАВТРАК, включая НДС. </t>
  </si>
  <si>
    <t xml:space="preserve">Дополнительное размещение ребенка от 0 до 5 (вкл.) лет, ВКЛЮЧАЯ ЗАВТРАК и НДС, в номере с родителями на имеющихся кроватях </t>
  </si>
  <si>
    <t xml:space="preserve">Бесплатно </t>
  </si>
  <si>
    <r>
      <t xml:space="preserve">Дополнительное размещение ребенка от 6 до 11 (вкл.) лет, ВКЛЮЧАЯ ЗАВТРАК и НДС, в номере с родителями </t>
    </r>
    <r>
      <rPr>
        <sz val="11"/>
        <color rgb="FFFF0000"/>
        <rFont val="Times New Roman"/>
        <family val="1"/>
        <charset val="204"/>
      </rPr>
      <t>без доп места</t>
    </r>
  </si>
  <si>
    <t xml:space="preserve">800
</t>
  </si>
  <si>
    <r>
      <t xml:space="preserve">Дополнительное размещение ребенка от 6 до 11 (вкл.) лет, включая завтрак и НДС, в номере с родителями </t>
    </r>
    <r>
      <rPr>
        <sz val="11"/>
        <color rgb="FFFF0000"/>
        <rFont val="Times New Roman"/>
        <family val="1"/>
        <charset val="204"/>
      </rPr>
      <t>с доп местом, в категориях, где доп место предусмотрено</t>
    </r>
  </si>
  <si>
    <t xml:space="preserve">2050
</t>
  </si>
  <si>
    <t>с 09.01.2025 по 31.03.2025 вкл.</t>
  </si>
  <si>
    <t>Дополнительное размещение для взрослого на доп месте от 12 лет, включая завтрак и НДС</t>
  </si>
  <si>
    <t>4625,00 РУБ.</t>
  </si>
  <si>
    <t>Дополнительное размещение ребенка от 0 до 5 (вкл.) лет, в номере с родителями , без доп места, включая завтрак и НДС</t>
  </si>
  <si>
    <r>
      <t xml:space="preserve">Дополнительное размещение ребенка от 6 до 11 (вкл.) лет, в номере с родителями, включая завтрак и НДС, </t>
    </r>
    <r>
      <rPr>
        <sz val="11"/>
        <color rgb="FFFF0000"/>
        <rFont val="Times New Roman"/>
        <family val="1"/>
        <charset val="204"/>
      </rPr>
      <t>без доп места</t>
    </r>
  </si>
  <si>
    <t xml:space="preserve">1063 РУБ.
</t>
  </si>
  <si>
    <r>
      <t xml:space="preserve">Дополнительное размещение ребенка от 6 до 11 (вкл.) лет, в номере с родителями, включая завтрак и НДС </t>
    </r>
    <r>
      <rPr>
        <sz val="11"/>
        <color rgb="FFFF0000"/>
        <rFont val="Times New Roman"/>
        <family val="1"/>
        <charset val="204"/>
      </rPr>
      <t>с доп местом, в категориях, где доп место предусмотрено</t>
    </r>
  </si>
  <si>
    <t xml:space="preserve">3563,00 РУБ.
</t>
  </si>
  <si>
    <r>
      <t xml:space="preserve">с 01.05.2025 по </t>
    </r>
    <r>
      <rPr>
        <b/>
        <sz val="11"/>
        <color rgb="FFFF0000"/>
        <rFont val="Times New Roman"/>
        <family val="1"/>
        <charset val="204"/>
      </rPr>
      <t>30.09.2025 вкл.</t>
    </r>
  </si>
  <si>
    <t>Дополнительное размещение для взрослого от 12 лет на доп месте, включая завтрак и НДС</t>
  </si>
  <si>
    <r>
      <t xml:space="preserve">Дополнительное размещение ребенка от 0 до 5 (вкл.) лет, в номере с родителями , </t>
    </r>
    <r>
      <rPr>
        <sz val="11"/>
        <color rgb="FFFF0000"/>
        <rFont val="Times New Roman"/>
        <family val="1"/>
        <charset val="204"/>
      </rPr>
      <t>без доп места</t>
    </r>
    <r>
      <rPr>
        <sz val="11"/>
        <color theme="1"/>
        <rFont val="Times New Roman"/>
        <family val="1"/>
        <charset val="204"/>
      </rPr>
      <t>, включая завтрак и НДС</t>
    </r>
  </si>
  <si>
    <t>Бесплатно</t>
  </si>
  <si>
    <t xml:space="preserve">850
</t>
  </si>
  <si>
    <t>Обратите внимание, что дополнительные кровати доступны не во всех категориях номеров, уточняйте при бронировании.</t>
  </si>
  <si>
    <t>Цены указаны в российских рублях за сутки за номер и включают завтрак и  НДС0%,  пользование тренажерным залом, открытым бассейном (работает с мая по сентябрь), Спа центром (крытый бассейн, сауна, хаммам), детской комнатой, Wi-Fi, пользование открытой парковкой, пользование собственным пляжем отеля (открыт с мая по сентябрь)</t>
  </si>
  <si>
    <t>Отель оставляет за собой право не подтверждать запросы Компании на размещение клиентов в номерном фонде в дни прогнозируемой высокой загрузки и в даты специальных городских событий или подтверждать со скидкой 10% от официальных тарифов Отеля, действующих на запрашиваемый Заказчиком период в момент получения Отелем Заявки.</t>
  </si>
  <si>
    <t>Best Available Rates w/o BRF</t>
  </si>
  <si>
    <t>26.04.2025-30.04.2025</t>
  </si>
  <si>
    <t xml:space="preserve">23.04.2025-25.04.2025 </t>
  </si>
  <si>
    <t>с 01.01.2025 по 06.01.2025 вкл.</t>
  </si>
  <si>
    <r>
      <t xml:space="preserve">Дополнительное размещение для взрослого, </t>
    </r>
    <r>
      <rPr>
        <sz val="11"/>
        <color rgb="FFFF0000"/>
        <rFont val="Arial"/>
        <family val="2"/>
        <charset val="204"/>
      </rPr>
      <t xml:space="preserve">НЕ </t>
    </r>
    <r>
      <rPr>
        <sz val="11"/>
        <color theme="1"/>
        <rFont val="Arial"/>
        <family val="2"/>
        <charset val="204"/>
      </rPr>
      <t xml:space="preserve">включая завтрак и НДС, от 12 лет. </t>
    </r>
  </si>
  <si>
    <t>3350,00 РУБ</t>
  </si>
  <si>
    <t xml:space="preserve">Дополнительное размещение ребенка от 0 до 5 (вкл.) лет, включая завтрак, в номере с родителями на имеющихся кроватях </t>
  </si>
  <si>
    <t xml:space="preserve">Дополнительное размещение ребенка от 6 до 11 (вкл.) лет, включая завтрак, в номере с родителями на имеющихся кроватях </t>
  </si>
  <si>
    <t xml:space="preserve">800 РУБ
</t>
  </si>
  <si>
    <t>с 07.01.2025 по 08.01.2025 вкл.
c 01.04.2025 по 30.04.2025 вкл.
c 01.10.2025 по 31.10.2025 вкл.</t>
  </si>
  <si>
    <r>
      <t xml:space="preserve">Дополнительное размещение для взрослого на </t>
    </r>
    <r>
      <rPr>
        <sz val="11"/>
        <color rgb="FF00B050"/>
        <rFont val="Arial"/>
        <family val="2"/>
        <charset val="204"/>
      </rPr>
      <t>дополнительном месте в номере, где доп место предусмотрен</t>
    </r>
    <r>
      <rPr>
        <sz val="11"/>
        <color rgb="FF92D050"/>
        <rFont val="Arial"/>
        <family val="2"/>
        <charset val="204"/>
      </rPr>
      <t>о</t>
    </r>
    <r>
      <rPr>
        <sz val="11"/>
        <color theme="1"/>
        <rFont val="Arial"/>
        <family val="2"/>
        <charset val="204"/>
      </rPr>
      <t xml:space="preserve">, от 12 лет </t>
    </r>
    <r>
      <rPr>
        <sz val="11"/>
        <color rgb="FFFF0000"/>
        <rFont val="Arial"/>
        <family val="2"/>
        <charset val="204"/>
      </rPr>
      <t>НЕ</t>
    </r>
    <r>
      <rPr>
        <sz val="11"/>
        <color theme="1"/>
        <rFont val="Arial"/>
        <family val="2"/>
        <charset val="204"/>
      </rPr>
      <t xml:space="preserve"> </t>
    </r>
    <r>
      <rPr>
        <sz val="11"/>
        <color rgb="FFFF0000"/>
        <rFont val="Arial"/>
        <family val="2"/>
        <charset val="204"/>
      </rPr>
      <t>ВКЛЮЧАЯ ЗАВТРАК,</t>
    </r>
    <r>
      <rPr>
        <sz val="11"/>
        <color theme="1"/>
        <rFont val="Arial"/>
        <family val="2"/>
        <charset val="204"/>
      </rPr>
      <t xml:space="preserve"> включая НДС. </t>
    </r>
  </si>
  <si>
    <r>
      <t xml:space="preserve">Дополнительное размещение ребенка от 0 до 5 (вкл.) лет,в номере с родителями , </t>
    </r>
    <r>
      <rPr>
        <sz val="11"/>
        <color rgb="FFFF0000"/>
        <rFont val="Arial"/>
        <family val="2"/>
        <charset val="204"/>
      </rPr>
      <t>без доп места</t>
    </r>
    <r>
      <rPr>
        <sz val="11"/>
        <color theme="1"/>
        <rFont val="Arial"/>
        <family val="2"/>
        <charset val="204"/>
      </rPr>
      <t xml:space="preserve">, </t>
    </r>
    <r>
      <rPr>
        <sz val="11"/>
        <color rgb="FFFF0000"/>
        <rFont val="Arial"/>
        <family val="2"/>
        <charset val="204"/>
      </rPr>
      <t>НЕ ВКЛЮЧАЯ ЗАВТРАК,</t>
    </r>
    <r>
      <rPr>
        <sz val="11"/>
        <color theme="1"/>
        <rFont val="Arial"/>
        <family val="2"/>
        <charset val="204"/>
      </rPr>
      <t xml:space="preserve"> включая НДС</t>
    </r>
  </si>
  <si>
    <r>
      <t xml:space="preserve">Дополнительное размещение ребенка от 6 до 11 (вкл.)  в номере с родителями </t>
    </r>
    <r>
      <rPr>
        <sz val="11"/>
        <color rgb="FFFF0000"/>
        <rFont val="Arial"/>
        <family val="2"/>
        <charset val="204"/>
      </rPr>
      <t>без доп места</t>
    </r>
    <r>
      <rPr>
        <sz val="11"/>
        <color theme="1"/>
        <rFont val="Arial"/>
        <family val="2"/>
        <charset val="204"/>
      </rPr>
      <t xml:space="preserve">, </t>
    </r>
    <r>
      <rPr>
        <sz val="11"/>
        <color rgb="FFFF0000"/>
        <rFont val="Arial"/>
        <family val="2"/>
        <charset val="204"/>
      </rPr>
      <t>НЕ ВКЛЮЧАЯ ЗАВТРАК</t>
    </r>
    <r>
      <rPr>
        <sz val="11"/>
        <color theme="1"/>
        <rFont val="Arial"/>
        <family val="2"/>
        <charset val="204"/>
      </rPr>
      <t>, включая НДС</t>
    </r>
  </si>
  <si>
    <r>
      <t xml:space="preserve">Дополнительное размещение ребенка от 6 до 11 (вкл.) лет,  в номере с родителями </t>
    </r>
    <r>
      <rPr>
        <sz val="11"/>
        <color rgb="FF00B050"/>
        <rFont val="Arial"/>
        <family val="2"/>
        <charset val="204"/>
      </rPr>
      <t>с доп местом, в категориях, где доп место предусмотрен</t>
    </r>
    <r>
      <rPr>
        <sz val="11"/>
        <rFont val="Arial"/>
        <family val="2"/>
        <charset val="204"/>
      </rPr>
      <t xml:space="preserve">о, </t>
    </r>
    <r>
      <rPr>
        <sz val="11"/>
        <color rgb="FFFF0000"/>
        <rFont val="Arial"/>
        <family val="2"/>
        <charset val="204"/>
      </rPr>
      <t>НЕ ВКЛЮЧАЯ ЗАВТРАК,</t>
    </r>
    <r>
      <rPr>
        <sz val="11"/>
        <rFont val="Arial"/>
        <family val="2"/>
        <charset val="204"/>
      </rPr>
      <t xml:space="preserve"> включая НДС</t>
    </r>
  </si>
  <si>
    <t>3325,00 РУБ</t>
  </si>
  <si>
    <t>413 РУБ</t>
  </si>
  <si>
    <t xml:space="preserve">2913,00 РУБ
</t>
  </si>
  <si>
    <t>с 01.05.2025 по 29.12.2025 вкл.</t>
  </si>
  <si>
    <t>Все цены указаны в Российских рублях (RUR) и включают НДС 0%</t>
  </si>
  <si>
    <t>Цены указаны в российских рублях за сутки за номер и включают НДС,  пользование тренажерным залом, открытым бассейном (работает с мая по сентябрь), Спа центром (крытый бассейн, сауна, хаммам), детской комнатой, Wi-Fi, пользование открытой парковкой, пользование собственным пляжем отеля (открыт с мая по сентябрь)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</si>
</sst>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B050"/>
      <name val="Calibri"/>
      <family val="2"/>
      <scheme val="minor"/>
    </font>
    <font>
      <sz val="11"/>
      <name val="Arial"/>
      <family val="2"/>
    </font>
    <font>
      <sz val="9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B050"/>
      <name val="Arial"/>
      <family val="2"/>
      <charset val="204"/>
    </font>
    <font>
      <sz val="11"/>
      <color rgb="FF92D050"/>
      <name val="Arial"/>
      <family val="2"/>
      <charset val="204"/>
    </font>
    <font>
      <sz val="1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4" fillId="0" borderId="4" xfId="1" applyNumberFormat="1" applyFont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4" borderId="0" xfId="0" applyFont="1" applyFill="1" applyAlignment="1">
      <alignment vertical="center" wrapText="1"/>
    </xf>
    <xf numFmtId="3" fontId="3" fillId="0" borderId="5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0" fillId="5" borderId="0" xfId="0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6" borderId="0" xfId="0" applyFont="1" applyFill="1" applyAlignment="1">
      <alignment horizontal="center"/>
    </xf>
    <xf numFmtId="0" fontId="9" fillId="7" borderId="9" xfId="0" applyFont="1" applyFill="1" applyBorder="1" applyAlignment="1">
      <alignment horizontal="justify" vertical="center" wrapText="1"/>
    </xf>
    <xf numFmtId="3" fontId="12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13" fillId="0" borderId="12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9" fillId="7" borderId="14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5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vertical="top"/>
    </xf>
    <xf numFmtId="0" fontId="0" fillId="0" borderId="0" xfId="0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" fillId="8" borderId="1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" fillId="8" borderId="11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3" fontId="16" fillId="8" borderId="20" xfId="0" applyNumberFormat="1" applyFont="1" applyFill="1" applyBorder="1" applyAlignment="1">
      <alignment horizontal="center"/>
    </xf>
    <xf numFmtId="3" fontId="16" fillId="8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16" fillId="8" borderId="21" xfId="0" applyNumberFormat="1" applyFont="1" applyFill="1" applyBorder="1" applyAlignment="1">
      <alignment horizontal="center"/>
    </xf>
    <xf numFmtId="3" fontId="16" fillId="8" borderId="8" xfId="0" applyNumberFormat="1" applyFont="1" applyFill="1" applyBorder="1" applyAlignment="1">
      <alignment horizontal="center"/>
    </xf>
    <xf numFmtId="3" fontId="17" fillId="0" borderId="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16" fillId="8" borderId="22" xfId="0" applyNumberFormat="1" applyFont="1" applyFill="1" applyBorder="1" applyAlignment="1">
      <alignment horizontal="center"/>
    </xf>
    <xf numFmtId="3" fontId="16" fillId="8" borderId="23" xfId="0" applyNumberFormat="1" applyFont="1" applyFill="1" applyBorder="1" applyAlignment="1">
      <alignment horizontal="center"/>
    </xf>
    <xf numFmtId="3" fontId="16" fillId="8" borderId="24" xfId="0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19" fillId="2" borderId="0" xfId="0" applyFont="1" applyFill="1" applyAlignment="1">
      <alignment horizontal="center" vertical="center" wrapText="1"/>
    </xf>
    <xf numFmtId="0" fontId="20" fillId="0" borderId="1" xfId="0" applyFont="1" applyBorder="1" applyAlignment="1">
      <alignment horizontal="justify" vertical="center" wrapText="1"/>
    </xf>
    <xf numFmtId="0" fontId="20" fillId="0" borderId="0" xfId="0" applyFont="1" applyAlignment="1">
      <alignment horizontal="center" vertical="center" wrapText="1"/>
    </xf>
    <xf numFmtId="3" fontId="16" fillId="0" borderId="0" xfId="0" applyNumberFormat="1" applyFont="1" applyAlignment="1">
      <alignment horizontal="center"/>
    </xf>
    <xf numFmtId="0" fontId="20" fillId="0" borderId="4" xfId="0" applyFont="1" applyBorder="1" applyAlignment="1">
      <alignment horizontal="justify" vertical="center" wrapText="1"/>
    </xf>
    <xf numFmtId="0" fontId="20" fillId="0" borderId="12" xfId="0" applyFont="1" applyBorder="1" applyAlignment="1">
      <alignment horizontal="justify" vertical="center" wrapText="1"/>
    </xf>
    <xf numFmtId="0" fontId="18" fillId="0" borderId="0" xfId="0" applyFont="1" applyAlignment="1">
      <alignment horizontal="center" vertical="center" wrapText="1"/>
    </xf>
    <xf numFmtId="0" fontId="23" fillId="3" borderId="4" xfId="0" applyFont="1" applyFill="1" applyBorder="1" applyAlignment="1">
      <alignment horizontal="justify" vertical="center" wrapText="1"/>
    </xf>
    <xf numFmtId="0" fontId="23" fillId="0" borderId="0" xfId="0" applyFont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3" fontId="3" fillId="3" borderId="5" xfId="0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17" fillId="3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3" fontId="17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" fontId="17" fillId="0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4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1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 wrapText="1"/>
    </xf>
    <xf numFmtId="0" fontId="4" fillId="8" borderId="11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</cellXfs>
  <cellStyles count="2">
    <cellStyle name="Normal 5" xfId="1" xr:uid="{00000000-0005-0000-0000-000000000000}"/>
    <cellStyle name="Обычный" xfId="0" builtinId="0"/>
  </cellStyles>
  <dxfs count="2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venue\&#1045;&#1092;&#1088;&#1077;&#1084;&#1086;&#1074;\Le%20Rond\Rates\15%2009%2025\Rate%20calendar%20&#1051;&#1077;%20&#1056;&#1086;&#1085;&#1076;%20-%2015.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venue\&#1042;&#1080;&#1082;&#1090;&#1086;&#1088;&#1080;&#1103;\&#1083;&#1077;%20&#1088;&#1086;&#1085;&#1076;%20&#1087;&#1077;&#1088;&#1077;&#1076;&#1072;&#1095;&#1072;%20&#1076;&#1077;&#1083;\Rate%20calendar,%20&#1090;&#1072;&#1088;&#1080;&#1092;&#1085;&#1099;&#1077;%20&#1089;&#1077;&#1090;&#1082;&#1080;%20&#1076;&#1083;&#1103;%20&#1058;&#1054;&#1058;&#1040;\Rate%20calendar%20&#1051;&#1077;%20&#1056;&#1086;&#1085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venue\&#1042;&#1080;&#1082;&#1090;&#1086;&#1088;&#1080;&#1103;\&#1083;&#1077;%20&#1088;&#1086;&#1085;&#1076;%20&#1087;&#1077;&#1088;&#1077;&#1076;&#1072;&#1095;&#1072;%20&#1076;&#1077;&#1083;\Rate%20calendar,%20&#1090;&#1072;&#1088;&#1080;&#1092;&#1085;&#1099;&#1077;%20&#1089;&#1077;&#1090;&#1082;&#1080;%20&#1076;&#1083;&#1103;%20&#1058;&#1054;&#1058;&#1040;\06%2008%2025\Rate%20calendar%20&#1051;&#1077;%20&#1056;&#1086;&#1085;&#1076;%20-%2005.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venue\&#1042;&#1080;&#1082;&#1090;&#1086;&#1088;&#1080;&#1103;\&#1083;&#1077;%20&#1088;&#1086;&#1085;&#1076;%20&#1087;&#1077;&#1088;&#1077;&#1076;&#1072;&#1095;&#1072;%20&#1076;&#1077;&#1083;\Rate%20calendar,%20&#1090;&#1072;&#1088;&#1080;&#1092;&#1085;&#1099;&#1077;%20&#1089;&#1077;&#1090;&#1082;&#1080;%20&#1076;&#1083;&#1103;%20&#1058;&#1054;&#1058;&#1040;\29%2008%2025\Rate%20calendar%20&#1051;&#1077;%20&#1056;&#1086;&#1085;&#1076;%20-%2022.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venue\&#1042;&#1080;&#1082;&#1090;&#1086;&#1088;&#1080;&#1103;\&#1083;&#1077;%20&#1088;&#1086;&#1085;&#1076;%20&#1087;&#1077;&#1088;&#1077;&#1076;&#1072;&#1095;&#1072;%20&#1076;&#1077;&#1083;\Rate%20calendar,%20&#1090;&#1072;&#1088;&#1080;&#1092;&#1085;&#1099;&#1077;%20&#1089;&#1077;&#1090;&#1082;&#1080;%20&#1076;&#1083;&#1103;%20&#1058;&#1054;&#1058;&#1040;\22%2008%2025\Rate%20calendar%20&#1051;&#1077;%20&#1056;&#1086;&#1085;&#1076;%20-%2011.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с завтраком"/>
      <sheetName val="Лист2"/>
      <sheetName val="Открытый тариф без завтрака"/>
      <sheetName val="Календарь цен"/>
    </sheetNames>
    <sheetDataSet>
      <sheetData sheetId="0">
        <row r="265">
          <cell r="A265">
            <v>45919</v>
          </cell>
          <cell r="B265">
            <v>11500</v>
          </cell>
        </row>
        <row r="266">
          <cell r="B266">
            <v>9500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с завтраком"/>
      <sheetName val="Лист2"/>
      <sheetName val="Открытый тариф без завтрака"/>
      <sheetName val="Календарь цен"/>
    </sheetNames>
    <sheetDataSet>
      <sheetData sheetId="0" refreshError="1"/>
      <sheetData sheetId="1" refreshError="1">
        <row r="1">
          <cell r="A1">
            <v>45805</v>
          </cell>
          <cell r="B1">
            <v>45806</v>
          </cell>
          <cell r="C1">
            <v>45807</v>
          </cell>
          <cell r="D1">
            <v>45808</v>
          </cell>
          <cell r="E1">
            <v>45809</v>
          </cell>
          <cell r="F1">
            <v>45810</v>
          </cell>
          <cell r="G1">
            <v>45811</v>
          </cell>
          <cell r="H1">
            <v>45812</v>
          </cell>
          <cell r="I1">
            <v>45813</v>
          </cell>
          <cell r="J1">
            <v>45814</v>
          </cell>
          <cell r="K1">
            <v>45815</v>
          </cell>
          <cell r="L1">
            <v>45816</v>
          </cell>
          <cell r="M1">
            <v>45817</v>
          </cell>
          <cell r="N1">
            <v>45818</v>
          </cell>
          <cell r="O1">
            <v>45819</v>
          </cell>
          <cell r="P1">
            <v>45820</v>
          </cell>
          <cell r="Q1">
            <v>45821</v>
          </cell>
          <cell r="R1">
            <v>45822</v>
          </cell>
          <cell r="S1">
            <v>45823</v>
          </cell>
          <cell r="T1">
            <v>45824</v>
          </cell>
          <cell r="U1">
            <v>45825</v>
          </cell>
          <cell r="V1">
            <v>45826</v>
          </cell>
          <cell r="W1">
            <v>45827</v>
          </cell>
          <cell r="X1">
            <v>45828</v>
          </cell>
          <cell r="Y1">
            <v>45829</v>
          </cell>
          <cell r="Z1">
            <v>45830</v>
          </cell>
          <cell r="AA1">
            <v>45831</v>
          </cell>
          <cell r="AB1">
            <v>45832</v>
          </cell>
          <cell r="AC1">
            <v>45833</v>
          </cell>
          <cell r="AD1">
            <v>45834</v>
          </cell>
          <cell r="AE1">
            <v>45835</v>
          </cell>
          <cell r="AF1">
            <v>45836</v>
          </cell>
          <cell r="AG1">
            <v>45837</v>
          </cell>
          <cell r="AH1">
            <v>45838</v>
          </cell>
          <cell r="AI1">
            <v>45839</v>
          </cell>
          <cell r="AJ1">
            <v>45840</v>
          </cell>
          <cell r="AK1">
            <v>45841</v>
          </cell>
          <cell r="AL1">
            <v>45842</v>
          </cell>
          <cell r="AM1">
            <v>45843</v>
          </cell>
          <cell r="AN1">
            <v>45844</v>
          </cell>
          <cell r="AO1">
            <v>45845</v>
          </cell>
          <cell r="AP1">
            <v>45846</v>
          </cell>
          <cell r="AQ1">
            <v>45847</v>
          </cell>
          <cell r="AR1">
            <v>45848</v>
          </cell>
          <cell r="AS1">
            <v>45849</v>
          </cell>
          <cell r="AT1">
            <v>45850</v>
          </cell>
          <cell r="AU1">
            <v>45851</v>
          </cell>
          <cell r="AV1">
            <v>45852</v>
          </cell>
          <cell r="AW1">
            <v>45853</v>
          </cell>
          <cell r="AX1">
            <v>45854</v>
          </cell>
          <cell r="AY1">
            <v>45855</v>
          </cell>
          <cell r="AZ1">
            <v>45856</v>
          </cell>
          <cell r="BA1">
            <v>45857</v>
          </cell>
          <cell r="BB1">
            <v>45858</v>
          </cell>
          <cell r="BC1">
            <v>45859</v>
          </cell>
          <cell r="BD1">
            <v>45860</v>
          </cell>
          <cell r="BE1">
            <v>45861</v>
          </cell>
          <cell r="BF1">
            <v>45862</v>
          </cell>
          <cell r="BG1">
            <v>45863</v>
          </cell>
          <cell r="BH1">
            <v>45864</v>
          </cell>
          <cell r="BI1">
            <v>45865</v>
          </cell>
          <cell r="BJ1">
            <v>45866</v>
          </cell>
          <cell r="BK1">
            <v>45867</v>
          </cell>
          <cell r="BL1">
            <v>45868</v>
          </cell>
          <cell r="BM1">
            <v>45869</v>
          </cell>
          <cell r="BN1">
            <v>45870</v>
          </cell>
          <cell r="BO1">
            <v>45871</v>
          </cell>
          <cell r="BP1">
            <v>45872</v>
          </cell>
          <cell r="BQ1">
            <v>45873</v>
          </cell>
          <cell r="BR1">
            <v>45874</v>
          </cell>
          <cell r="BS1">
            <v>45875</v>
          </cell>
          <cell r="BT1">
            <v>45876</v>
          </cell>
          <cell r="BU1">
            <v>45877</v>
          </cell>
          <cell r="BV1">
            <v>45878</v>
          </cell>
          <cell r="BW1">
            <v>45879</v>
          </cell>
          <cell r="BX1">
            <v>45880</v>
          </cell>
          <cell r="BY1">
            <v>45881</v>
          </cell>
          <cell r="BZ1">
            <v>45882</v>
          </cell>
          <cell r="CA1">
            <v>45883</v>
          </cell>
          <cell r="CB1">
            <v>45884</v>
          </cell>
          <cell r="CC1">
            <v>45885</v>
          </cell>
          <cell r="CD1">
            <v>45886</v>
          </cell>
          <cell r="CE1">
            <v>45887</v>
          </cell>
          <cell r="CF1">
            <v>45888</v>
          </cell>
          <cell r="CG1">
            <v>45889</v>
          </cell>
          <cell r="CH1">
            <v>45890</v>
          </cell>
          <cell r="CI1">
            <v>45891</v>
          </cell>
          <cell r="CJ1">
            <v>45892</v>
          </cell>
          <cell r="CK1">
            <v>45893</v>
          </cell>
          <cell r="CL1">
            <v>45894</v>
          </cell>
          <cell r="CM1">
            <v>45895</v>
          </cell>
          <cell r="CN1">
            <v>45896</v>
          </cell>
          <cell r="CO1">
            <v>45897</v>
          </cell>
          <cell r="CP1">
            <v>45898</v>
          </cell>
          <cell r="CQ1">
            <v>45899</v>
          </cell>
          <cell r="CR1">
            <v>45900</v>
          </cell>
          <cell r="CS1">
            <v>45901</v>
          </cell>
          <cell r="CT1">
            <v>45902</v>
          </cell>
          <cell r="CU1">
            <v>45903</v>
          </cell>
          <cell r="CV1">
            <v>45904</v>
          </cell>
          <cell r="CW1">
            <v>45905</v>
          </cell>
          <cell r="CX1">
            <v>45906</v>
          </cell>
          <cell r="CY1">
            <v>45907</v>
          </cell>
          <cell r="CZ1">
            <v>45908</v>
          </cell>
          <cell r="DA1">
            <v>45909</v>
          </cell>
          <cell r="DB1">
            <v>45910</v>
          </cell>
          <cell r="DC1">
            <v>45911</v>
          </cell>
          <cell r="DD1">
            <v>45912</v>
          </cell>
          <cell r="DE1">
            <v>45913</v>
          </cell>
          <cell r="DF1">
            <v>45914</v>
          </cell>
          <cell r="DG1">
            <v>45915</v>
          </cell>
          <cell r="DH1">
            <v>45916</v>
          </cell>
          <cell r="DI1">
            <v>45917</v>
          </cell>
          <cell r="DJ1">
            <v>45918</v>
          </cell>
          <cell r="DK1">
            <v>45919</v>
          </cell>
          <cell r="DL1">
            <v>45920</v>
          </cell>
          <cell r="DM1">
            <v>45921</v>
          </cell>
          <cell r="DN1">
            <v>45922</v>
          </cell>
          <cell r="DO1">
            <v>45923</v>
          </cell>
          <cell r="DP1">
            <v>45924</v>
          </cell>
          <cell r="DQ1">
            <v>45925</v>
          </cell>
          <cell r="DR1">
            <v>45926</v>
          </cell>
          <cell r="DS1">
            <v>45927</v>
          </cell>
          <cell r="DT1">
            <v>45928</v>
          </cell>
          <cell r="DU1">
            <v>45929</v>
          </cell>
          <cell r="DV1">
            <v>45930</v>
          </cell>
          <cell r="DW1">
            <v>45931</v>
          </cell>
          <cell r="DX1">
            <v>45932</v>
          </cell>
          <cell r="DY1">
            <v>45933</v>
          </cell>
          <cell r="DZ1">
            <v>45934</v>
          </cell>
          <cell r="EA1">
            <v>45935</v>
          </cell>
          <cell r="EB1">
            <v>45936</v>
          </cell>
          <cell r="EC1">
            <v>45937</v>
          </cell>
          <cell r="ED1">
            <v>45938</v>
          </cell>
          <cell r="EE1">
            <v>45939</v>
          </cell>
          <cell r="EF1">
            <v>45940</v>
          </cell>
          <cell r="EG1">
            <v>45941</v>
          </cell>
          <cell r="EH1">
            <v>45942</v>
          </cell>
          <cell r="EI1">
            <v>45943</v>
          </cell>
          <cell r="EJ1">
            <v>45944</v>
          </cell>
          <cell r="EK1">
            <v>45945</v>
          </cell>
          <cell r="EL1">
            <v>45946</v>
          </cell>
          <cell r="EM1">
            <v>45947</v>
          </cell>
          <cell r="EN1">
            <v>45948</v>
          </cell>
          <cell r="EO1">
            <v>45949</v>
          </cell>
          <cell r="EP1">
            <v>45950</v>
          </cell>
          <cell r="EQ1">
            <v>45951</v>
          </cell>
          <cell r="ER1">
            <v>45952</v>
          </cell>
          <cell r="ES1">
            <v>45953</v>
          </cell>
          <cell r="ET1">
            <v>45954</v>
          </cell>
          <cell r="EU1">
            <v>45955</v>
          </cell>
          <cell r="EV1">
            <v>45956</v>
          </cell>
          <cell r="EW1">
            <v>45957</v>
          </cell>
          <cell r="EX1">
            <v>45958</v>
          </cell>
          <cell r="EY1">
            <v>45959</v>
          </cell>
          <cell r="EZ1">
            <v>45960</v>
          </cell>
          <cell r="FA1">
            <v>45961</v>
          </cell>
          <cell r="FB1">
            <v>45962</v>
          </cell>
          <cell r="FC1">
            <v>45963</v>
          </cell>
          <cell r="FD1">
            <v>45964</v>
          </cell>
          <cell r="FE1">
            <v>45965</v>
          </cell>
          <cell r="FF1">
            <v>45966</v>
          </cell>
          <cell r="FG1">
            <v>45967</v>
          </cell>
          <cell r="FH1">
            <v>45968</v>
          </cell>
          <cell r="FI1">
            <v>45969</v>
          </cell>
          <cell r="FJ1">
            <v>45970</v>
          </cell>
          <cell r="FK1">
            <v>45971</v>
          </cell>
          <cell r="FL1">
            <v>45972</v>
          </cell>
          <cell r="FM1">
            <v>45973</v>
          </cell>
          <cell r="FN1">
            <v>45974</v>
          </cell>
          <cell r="FO1">
            <v>45975</v>
          </cell>
          <cell r="FP1">
            <v>45976</v>
          </cell>
          <cell r="FQ1">
            <v>45977</v>
          </cell>
          <cell r="FR1">
            <v>45978</v>
          </cell>
          <cell r="FS1">
            <v>45979</v>
          </cell>
          <cell r="FT1">
            <v>45980</v>
          </cell>
          <cell r="FU1">
            <v>45981</v>
          </cell>
          <cell r="FV1">
            <v>45982</v>
          </cell>
          <cell r="FW1">
            <v>45983</v>
          </cell>
          <cell r="FX1">
            <v>45984</v>
          </cell>
          <cell r="FY1">
            <v>45985</v>
          </cell>
          <cell r="FZ1">
            <v>45986</v>
          </cell>
          <cell r="GA1">
            <v>45987</v>
          </cell>
          <cell r="GB1">
            <v>45988</v>
          </cell>
          <cell r="GC1">
            <v>45989</v>
          </cell>
          <cell r="GD1">
            <v>45990</v>
          </cell>
          <cell r="GE1">
            <v>45991</v>
          </cell>
          <cell r="GF1">
            <v>45992</v>
          </cell>
          <cell r="GG1">
            <v>45993</v>
          </cell>
          <cell r="GH1">
            <v>45994</v>
          </cell>
          <cell r="GI1">
            <v>45995</v>
          </cell>
          <cell r="GJ1">
            <v>45996</v>
          </cell>
          <cell r="GK1">
            <v>45997</v>
          </cell>
          <cell r="GL1">
            <v>45998</v>
          </cell>
          <cell r="GM1">
            <v>45999</v>
          </cell>
          <cell r="GN1">
            <v>46000</v>
          </cell>
          <cell r="GO1">
            <v>46001</v>
          </cell>
          <cell r="GP1">
            <v>46002</v>
          </cell>
          <cell r="GQ1">
            <v>46003</v>
          </cell>
          <cell r="GR1">
            <v>46004</v>
          </cell>
          <cell r="GS1">
            <v>46005</v>
          </cell>
          <cell r="GT1">
            <v>46006</v>
          </cell>
          <cell r="GU1">
            <v>46007</v>
          </cell>
          <cell r="GV1">
            <v>46008</v>
          </cell>
          <cell r="GW1">
            <v>46009</v>
          </cell>
          <cell r="GX1">
            <v>46010</v>
          </cell>
          <cell r="GY1">
            <v>46011</v>
          </cell>
          <cell r="GZ1">
            <v>46012</v>
          </cell>
          <cell r="HA1">
            <v>46013</v>
          </cell>
          <cell r="HB1">
            <v>46014</v>
          </cell>
          <cell r="HC1">
            <v>46015</v>
          </cell>
          <cell r="HD1">
            <v>46016</v>
          </cell>
          <cell r="HE1">
            <v>46017</v>
          </cell>
          <cell r="HF1">
            <v>46018</v>
          </cell>
          <cell r="HG1">
            <v>46019</v>
          </cell>
          <cell r="HH1">
            <v>46020</v>
          </cell>
        </row>
        <row r="2">
          <cell r="A2">
            <v>8500</v>
          </cell>
          <cell r="B2">
            <v>8500</v>
          </cell>
          <cell r="C2">
            <v>8500</v>
          </cell>
          <cell r="D2">
            <v>8500</v>
          </cell>
          <cell r="E2">
            <v>9500</v>
          </cell>
          <cell r="F2">
            <v>9500</v>
          </cell>
          <cell r="G2">
            <v>9500</v>
          </cell>
          <cell r="H2">
            <v>9500</v>
          </cell>
          <cell r="I2">
            <v>10500</v>
          </cell>
          <cell r="J2">
            <v>12500</v>
          </cell>
          <cell r="K2">
            <v>12500</v>
          </cell>
          <cell r="L2">
            <v>12500</v>
          </cell>
          <cell r="M2">
            <v>12500</v>
          </cell>
          <cell r="N2">
            <v>12500</v>
          </cell>
          <cell r="O2">
            <v>12500</v>
          </cell>
          <cell r="P2">
            <v>13500</v>
          </cell>
          <cell r="Q2">
            <v>14500</v>
          </cell>
          <cell r="R2">
            <v>14500</v>
          </cell>
          <cell r="S2">
            <v>13500</v>
          </cell>
          <cell r="T2">
            <v>12500</v>
          </cell>
          <cell r="U2">
            <v>13500</v>
          </cell>
          <cell r="V2">
            <v>13500</v>
          </cell>
          <cell r="W2">
            <v>13500</v>
          </cell>
          <cell r="X2">
            <v>12500</v>
          </cell>
          <cell r="Y2">
            <v>12500</v>
          </cell>
          <cell r="Z2">
            <v>12500</v>
          </cell>
          <cell r="AA2">
            <v>13500</v>
          </cell>
          <cell r="AB2">
            <v>13500</v>
          </cell>
          <cell r="AC2">
            <v>13500</v>
          </cell>
          <cell r="AD2">
            <v>12500</v>
          </cell>
          <cell r="AE2">
            <v>12500</v>
          </cell>
          <cell r="AF2">
            <v>12500</v>
          </cell>
          <cell r="AG2">
            <v>12500</v>
          </cell>
          <cell r="AH2">
            <v>12500</v>
          </cell>
          <cell r="AI2">
            <v>12500</v>
          </cell>
          <cell r="AJ2">
            <v>12500</v>
          </cell>
          <cell r="AK2">
            <v>14500</v>
          </cell>
          <cell r="AL2">
            <v>14500</v>
          </cell>
          <cell r="AM2">
            <v>14500</v>
          </cell>
          <cell r="AN2">
            <v>15500</v>
          </cell>
          <cell r="AO2">
            <v>17000</v>
          </cell>
          <cell r="AP2">
            <v>17000</v>
          </cell>
          <cell r="AQ2">
            <v>17000</v>
          </cell>
          <cell r="AR2">
            <v>17000</v>
          </cell>
          <cell r="AS2">
            <v>17000</v>
          </cell>
          <cell r="AT2">
            <v>17000</v>
          </cell>
          <cell r="AU2">
            <v>17000</v>
          </cell>
          <cell r="AV2">
            <v>17000</v>
          </cell>
          <cell r="AW2">
            <v>17000</v>
          </cell>
          <cell r="AX2">
            <v>17000</v>
          </cell>
          <cell r="AY2">
            <v>17000</v>
          </cell>
          <cell r="AZ2">
            <v>18500</v>
          </cell>
          <cell r="BA2">
            <v>18500</v>
          </cell>
          <cell r="BB2">
            <v>18500</v>
          </cell>
          <cell r="BC2">
            <v>18500</v>
          </cell>
          <cell r="BD2">
            <v>18500</v>
          </cell>
          <cell r="BE2">
            <v>18500</v>
          </cell>
          <cell r="BF2">
            <v>18500</v>
          </cell>
          <cell r="BG2">
            <v>18500</v>
          </cell>
          <cell r="BH2">
            <v>18500</v>
          </cell>
          <cell r="BI2">
            <v>18500</v>
          </cell>
          <cell r="BJ2">
            <v>18500</v>
          </cell>
          <cell r="BK2">
            <v>17000</v>
          </cell>
          <cell r="BL2">
            <v>17000</v>
          </cell>
          <cell r="BM2">
            <v>17000</v>
          </cell>
          <cell r="BN2">
            <v>17000</v>
          </cell>
          <cell r="BO2">
            <v>17000</v>
          </cell>
          <cell r="BP2">
            <v>17000</v>
          </cell>
          <cell r="BQ2">
            <v>17000</v>
          </cell>
          <cell r="BR2">
            <v>17000</v>
          </cell>
          <cell r="BS2">
            <v>17000</v>
          </cell>
          <cell r="BT2">
            <v>17000</v>
          </cell>
          <cell r="BU2">
            <v>17000</v>
          </cell>
          <cell r="BV2">
            <v>17000</v>
          </cell>
          <cell r="BW2">
            <v>17000</v>
          </cell>
          <cell r="BX2">
            <v>17000</v>
          </cell>
          <cell r="BY2">
            <v>17000</v>
          </cell>
          <cell r="BZ2">
            <v>17000</v>
          </cell>
          <cell r="CA2">
            <v>17000</v>
          </cell>
          <cell r="CB2">
            <v>17000</v>
          </cell>
          <cell r="CC2">
            <v>17000</v>
          </cell>
          <cell r="CD2">
            <v>17000</v>
          </cell>
          <cell r="CE2">
            <v>17000</v>
          </cell>
          <cell r="CF2">
            <v>17000</v>
          </cell>
          <cell r="CG2">
            <v>15500</v>
          </cell>
          <cell r="CH2">
            <v>15500</v>
          </cell>
          <cell r="CI2">
            <v>14500</v>
          </cell>
          <cell r="CJ2">
            <v>14500</v>
          </cell>
          <cell r="CK2">
            <v>14500</v>
          </cell>
          <cell r="CL2">
            <v>14500</v>
          </cell>
          <cell r="CM2">
            <v>14500</v>
          </cell>
          <cell r="CN2">
            <v>13500</v>
          </cell>
          <cell r="CO2">
            <v>13500</v>
          </cell>
          <cell r="CP2">
            <v>12500</v>
          </cell>
          <cell r="CQ2">
            <v>12500</v>
          </cell>
          <cell r="CR2">
            <v>11500</v>
          </cell>
          <cell r="CS2">
            <v>13500</v>
          </cell>
          <cell r="CT2">
            <v>13500</v>
          </cell>
          <cell r="CU2">
            <v>13500</v>
          </cell>
          <cell r="CV2">
            <v>13500</v>
          </cell>
          <cell r="CW2">
            <v>13500</v>
          </cell>
          <cell r="CX2">
            <v>13500</v>
          </cell>
          <cell r="CY2">
            <v>13500</v>
          </cell>
          <cell r="CZ2">
            <v>13500</v>
          </cell>
          <cell r="DA2">
            <v>14500</v>
          </cell>
          <cell r="DB2">
            <v>14500</v>
          </cell>
          <cell r="DC2">
            <v>14500</v>
          </cell>
          <cell r="DD2">
            <v>13500</v>
          </cell>
          <cell r="DE2">
            <v>11500</v>
          </cell>
          <cell r="DF2">
            <v>11500</v>
          </cell>
          <cell r="DG2">
            <v>11500</v>
          </cell>
          <cell r="DH2">
            <v>11500</v>
          </cell>
          <cell r="DI2">
            <v>11500</v>
          </cell>
          <cell r="DJ2">
            <v>11500</v>
          </cell>
          <cell r="DK2">
            <v>11500</v>
          </cell>
          <cell r="DL2">
            <v>11500</v>
          </cell>
          <cell r="DM2">
            <v>10500</v>
          </cell>
          <cell r="DN2">
            <v>10500</v>
          </cell>
          <cell r="DO2">
            <v>10500</v>
          </cell>
          <cell r="DP2">
            <v>10500</v>
          </cell>
          <cell r="DQ2">
            <v>10500</v>
          </cell>
          <cell r="DR2">
            <v>10500</v>
          </cell>
          <cell r="DS2">
            <v>10500</v>
          </cell>
          <cell r="DT2">
            <v>10500</v>
          </cell>
          <cell r="DU2">
            <v>10500</v>
          </cell>
          <cell r="DV2">
            <v>10500</v>
          </cell>
          <cell r="DW2">
            <v>6000</v>
          </cell>
          <cell r="DX2">
            <v>6000</v>
          </cell>
          <cell r="DY2">
            <v>6000</v>
          </cell>
          <cell r="DZ2">
            <v>6000</v>
          </cell>
          <cell r="EA2">
            <v>6000</v>
          </cell>
          <cell r="EB2">
            <v>6000</v>
          </cell>
          <cell r="EC2">
            <v>6000</v>
          </cell>
          <cell r="ED2">
            <v>6000</v>
          </cell>
          <cell r="EE2">
            <v>6000</v>
          </cell>
          <cell r="EF2">
            <v>6000</v>
          </cell>
          <cell r="EG2">
            <v>6000</v>
          </cell>
          <cell r="EH2">
            <v>6000</v>
          </cell>
          <cell r="EI2">
            <v>6000</v>
          </cell>
          <cell r="EJ2">
            <v>6000</v>
          </cell>
          <cell r="EK2">
            <v>6000</v>
          </cell>
          <cell r="EL2">
            <v>6000</v>
          </cell>
          <cell r="EM2">
            <v>6000</v>
          </cell>
          <cell r="EN2">
            <v>6000</v>
          </cell>
          <cell r="EO2">
            <v>6000</v>
          </cell>
          <cell r="EP2">
            <v>6000</v>
          </cell>
          <cell r="EQ2">
            <v>6000</v>
          </cell>
          <cell r="ER2">
            <v>6000</v>
          </cell>
          <cell r="ES2">
            <v>6000</v>
          </cell>
          <cell r="ET2">
            <v>6000</v>
          </cell>
          <cell r="EU2">
            <v>6000</v>
          </cell>
          <cell r="EV2">
            <v>6000</v>
          </cell>
          <cell r="EW2">
            <v>6000</v>
          </cell>
          <cell r="EX2">
            <v>6000</v>
          </cell>
          <cell r="EY2">
            <v>6000</v>
          </cell>
          <cell r="EZ2">
            <v>6000</v>
          </cell>
          <cell r="FA2">
            <v>6000</v>
          </cell>
          <cell r="FB2">
            <v>6000</v>
          </cell>
          <cell r="FC2">
            <v>6000</v>
          </cell>
          <cell r="FD2">
            <v>6000</v>
          </cell>
          <cell r="FE2">
            <v>6000</v>
          </cell>
          <cell r="FF2">
            <v>6000</v>
          </cell>
          <cell r="FG2">
            <v>6000</v>
          </cell>
          <cell r="FH2">
            <v>6000</v>
          </cell>
          <cell r="FI2">
            <v>6000</v>
          </cell>
          <cell r="FJ2">
            <v>6000</v>
          </cell>
          <cell r="FK2">
            <v>6000</v>
          </cell>
          <cell r="FL2">
            <v>6000</v>
          </cell>
          <cell r="FM2">
            <v>6000</v>
          </cell>
          <cell r="FN2">
            <v>6000</v>
          </cell>
          <cell r="FO2">
            <v>6000</v>
          </cell>
          <cell r="FP2">
            <v>6000</v>
          </cell>
          <cell r="FQ2">
            <v>6000</v>
          </cell>
          <cell r="FR2">
            <v>6000</v>
          </cell>
          <cell r="FS2">
            <v>6000</v>
          </cell>
          <cell r="FT2">
            <v>6000</v>
          </cell>
          <cell r="FU2">
            <v>6000</v>
          </cell>
          <cell r="FV2">
            <v>6000</v>
          </cell>
          <cell r="FW2">
            <v>6000</v>
          </cell>
          <cell r="FX2">
            <v>6000</v>
          </cell>
          <cell r="FY2">
            <v>6000</v>
          </cell>
          <cell r="FZ2">
            <v>6000</v>
          </cell>
          <cell r="GA2">
            <v>6000</v>
          </cell>
          <cell r="GB2">
            <v>6000</v>
          </cell>
          <cell r="GC2">
            <v>6000</v>
          </cell>
          <cell r="GD2">
            <v>6000</v>
          </cell>
          <cell r="GE2">
            <v>6000</v>
          </cell>
          <cell r="GF2">
            <v>6000</v>
          </cell>
          <cell r="GG2">
            <v>6000</v>
          </cell>
          <cell r="GH2">
            <v>6000</v>
          </cell>
          <cell r="GI2">
            <v>6000</v>
          </cell>
          <cell r="GJ2">
            <v>6000</v>
          </cell>
          <cell r="GK2">
            <v>6000</v>
          </cell>
          <cell r="GL2">
            <v>6000</v>
          </cell>
          <cell r="GM2">
            <v>6000</v>
          </cell>
          <cell r="GN2">
            <v>6000</v>
          </cell>
          <cell r="GO2">
            <v>6000</v>
          </cell>
          <cell r="GP2">
            <v>6000</v>
          </cell>
          <cell r="GQ2">
            <v>6000</v>
          </cell>
          <cell r="GR2">
            <v>6000</v>
          </cell>
          <cell r="GS2">
            <v>6000</v>
          </cell>
          <cell r="GT2">
            <v>6000</v>
          </cell>
          <cell r="GU2">
            <v>6000</v>
          </cell>
          <cell r="GV2">
            <v>6000</v>
          </cell>
          <cell r="GW2">
            <v>6000</v>
          </cell>
          <cell r="GX2">
            <v>6000</v>
          </cell>
          <cell r="GY2">
            <v>6000</v>
          </cell>
          <cell r="GZ2">
            <v>6000</v>
          </cell>
          <cell r="HA2">
            <v>6000</v>
          </cell>
          <cell r="HB2">
            <v>6000</v>
          </cell>
          <cell r="HC2">
            <v>6000</v>
          </cell>
          <cell r="HD2">
            <v>6000</v>
          </cell>
          <cell r="HE2">
            <v>6000</v>
          </cell>
          <cell r="HF2">
            <v>6000</v>
          </cell>
          <cell r="HG2">
            <v>6000</v>
          </cell>
          <cell r="HH2">
            <v>6000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с завтраком"/>
      <sheetName val="Лист2"/>
      <sheetName val="Открытый тариф без завтрака"/>
      <sheetName val="Календарь цен"/>
    </sheetNames>
    <sheetDataSet>
      <sheetData sheetId="0" refreshError="1">
        <row r="241">
          <cell r="B241">
            <v>15500</v>
          </cell>
        </row>
        <row r="247">
          <cell r="B247">
            <v>14500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с завтраком"/>
      <sheetName val="Лист2"/>
      <sheetName val="Открытый тариф без завтрака"/>
      <sheetName val="Календарь цен"/>
    </sheetNames>
    <sheetDataSet>
      <sheetData sheetId="0">
        <row r="250">
          <cell r="B250">
            <v>15500</v>
          </cell>
        </row>
        <row r="253">
          <cell r="B253">
            <v>14500</v>
          </cell>
        </row>
        <row r="255">
          <cell r="B255">
            <v>15500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с завтраком"/>
      <sheetName val="Лист2"/>
      <sheetName val="Открытый тариф без завтрака"/>
      <sheetName val="Календарь цен"/>
    </sheetNames>
    <sheetDataSet>
      <sheetData sheetId="0">
        <row r="260">
          <cell r="B260">
            <v>14500</v>
          </cell>
        </row>
      </sheetData>
      <sheetData sheetId="1"/>
      <sheetData sheetId="2">
        <row r="260">
          <cell r="G260">
            <v>12800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52"/>
  <sheetViews>
    <sheetView tabSelected="1" zoomScale="70" zoomScaleNormal="70" zoomScaleSheetLayoutView="70" zoomScalePageLayoutView="55" workbookViewId="0">
      <selection activeCell="Y2" sqref="Y2:Z3"/>
    </sheetView>
  </sheetViews>
  <sheetFormatPr defaultRowHeight="15" x14ac:dyDescent="0.25"/>
  <cols>
    <col min="1" max="3" width="32.140625" style="1" customWidth="1"/>
    <col min="4" max="6" width="10.7109375" style="1" hidden="1" customWidth="1"/>
    <col min="7" max="35" width="10.7109375" style="1" customWidth="1"/>
    <col min="36" max="40" width="10.5703125" style="1" customWidth="1"/>
    <col min="41" max="41" width="10.28515625" style="1" customWidth="1"/>
    <col min="42" max="58" width="10.7109375" style="1" customWidth="1"/>
    <col min="59" max="61" width="10.85546875" style="1" customWidth="1"/>
    <col min="62" max="70" width="10.7109375" style="1" customWidth="1"/>
    <col min="71" max="71" width="11.5703125" style="1" customWidth="1"/>
    <col min="72" max="72" width="12.42578125" style="1" customWidth="1"/>
    <col min="73" max="73" width="11.5703125" style="1" customWidth="1"/>
    <col min="74" max="74" width="12.42578125" style="1" customWidth="1"/>
    <col min="75" max="75" width="11.5703125" style="1" customWidth="1"/>
    <col min="76" max="76" width="12.42578125" style="1" customWidth="1"/>
    <col min="77" max="289" width="9.140625" style="1"/>
    <col min="290" max="290" width="13.7109375" style="1" customWidth="1"/>
    <col min="291" max="291" width="7" style="1" customWidth="1"/>
    <col min="292" max="318" width="7.140625" style="1" customWidth="1"/>
    <col min="319" max="545" width="9.140625" style="1"/>
    <col min="546" max="546" width="13.7109375" style="1" customWidth="1"/>
    <col min="547" max="547" width="7" style="1" customWidth="1"/>
    <col min="548" max="574" width="7.140625" style="1" customWidth="1"/>
    <col min="575" max="801" width="9.140625" style="1"/>
    <col min="802" max="802" width="13.7109375" style="1" customWidth="1"/>
    <col min="803" max="803" width="7" style="1" customWidth="1"/>
    <col min="804" max="830" width="7.140625" style="1" customWidth="1"/>
    <col min="831" max="1057" width="9.140625" style="1"/>
    <col min="1058" max="1058" width="13.7109375" style="1" customWidth="1"/>
    <col min="1059" max="1059" width="7" style="1" customWidth="1"/>
    <col min="1060" max="1086" width="7.140625" style="1" customWidth="1"/>
    <col min="1087" max="1313" width="9.140625" style="1"/>
    <col min="1314" max="1314" width="13.7109375" style="1" customWidth="1"/>
    <col min="1315" max="1315" width="7" style="1" customWidth="1"/>
    <col min="1316" max="1342" width="7.140625" style="1" customWidth="1"/>
    <col min="1343" max="1569" width="9.140625" style="1"/>
    <col min="1570" max="1570" width="13.7109375" style="1" customWidth="1"/>
    <col min="1571" max="1571" width="7" style="1" customWidth="1"/>
    <col min="1572" max="1598" width="7.140625" style="1" customWidth="1"/>
    <col min="1599" max="1825" width="9.140625" style="1"/>
    <col min="1826" max="1826" width="13.7109375" style="1" customWidth="1"/>
    <col min="1827" max="1827" width="7" style="1" customWidth="1"/>
    <col min="1828" max="1854" width="7.140625" style="1" customWidth="1"/>
    <col min="1855" max="2081" width="9.140625" style="1"/>
    <col min="2082" max="2082" width="13.7109375" style="1" customWidth="1"/>
    <col min="2083" max="2083" width="7" style="1" customWidth="1"/>
    <col min="2084" max="2110" width="7.140625" style="1" customWidth="1"/>
    <col min="2111" max="2337" width="9.140625" style="1"/>
    <col min="2338" max="2338" width="13.7109375" style="1" customWidth="1"/>
    <col min="2339" max="2339" width="7" style="1" customWidth="1"/>
    <col min="2340" max="2366" width="7.140625" style="1" customWidth="1"/>
    <col min="2367" max="2593" width="9.140625" style="1"/>
    <col min="2594" max="2594" width="13.7109375" style="1" customWidth="1"/>
    <col min="2595" max="2595" width="7" style="1" customWidth="1"/>
    <col min="2596" max="2622" width="7.140625" style="1" customWidth="1"/>
    <col min="2623" max="2849" width="9.140625" style="1"/>
    <col min="2850" max="2850" width="13.7109375" style="1" customWidth="1"/>
    <col min="2851" max="2851" width="7" style="1" customWidth="1"/>
    <col min="2852" max="2878" width="7.140625" style="1" customWidth="1"/>
    <col min="2879" max="3105" width="9.140625" style="1"/>
    <col min="3106" max="3106" width="13.7109375" style="1" customWidth="1"/>
    <col min="3107" max="3107" width="7" style="1" customWidth="1"/>
    <col min="3108" max="3134" width="7.140625" style="1" customWidth="1"/>
    <col min="3135" max="3361" width="9.140625" style="1"/>
    <col min="3362" max="3362" width="13.7109375" style="1" customWidth="1"/>
    <col min="3363" max="3363" width="7" style="1" customWidth="1"/>
    <col min="3364" max="3390" width="7.140625" style="1" customWidth="1"/>
    <col min="3391" max="3617" width="9.140625" style="1"/>
    <col min="3618" max="3618" width="13.7109375" style="1" customWidth="1"/>
    <col min="3619" max="3619" width="7" style="1" customWidth="1"/>
    <col min="3620" max="3646" width="7.140625" style="1" customWidth="1"/>
    <col min="3647" max="3873" width="9.140625" style="1"/>
    <col min="3874" max="3874" width="13.7109375" style="1" customWidth="1"/>
    <col min="3875" max="3875" width="7" style="1" customWidth="1"/>
    <col min="3876" max="3902" width="7.140625" style="1" customWidth="1"/>
    <col min="3903" max="4129" width="9.140625" style="1"/>
    <col min="4130" max="4130" width="13.7109375" style="1" customWidth="1"/>
    <col min="4131" max="4131" width="7" style="1" customWidth="1"/>
    <col min="4132" max="4158" width="7.140625" style="1" customWidth="1"/>
    <col min="4159" max="4385" width="9.140625" style="1"/>
    <col min="4386" max="4386" width="13.7109375" style="1" customWidth="1"/>
    <col min="4387" max="4387" width="7" style="1" customWidth="1"/>
    <col min="4388" max="4414" width="7.140625" style="1" customWidth="1"/>
    <col min="4415" max="4641" width="9.140625" style="1"/>
    <col min="4642" max="4642" width="13.7109375" style="1" customWidth="1"/>
    <col min="4643" max="4643" width="7" style="1" customWidth="1"/>
    <col min="4644" max="4670" width="7.140625" style="1" customWidth="1"/>
    <col min="4671" max="4897" width="9.140625" style="1"/>
    <col min="4898" max="4898" width="13.7109375" style="1" customWidth="1"/>
    <col min="4899" max="4899" width="7" style="1" customWidth="1"/>
    <col min="4900" max="4926" width="7.140625" style="1" customWidth="1"/>
    <col min="4927" max="5153" width="9.140625" style="1"/>
    <col min="5154" max="5154" width="13.7109375" style="1" customWidth="1"/>
    <col min="5155" max="5155" width="7" style="1" customWidth="1"/>
    <col min="5156" max="5182" width="7.140625" style="1" customWidth="1"/>
    <col min="5183" max="5409" width="9.140625" style="1"/>
    <col min="5410" max="5410" width="13.7109375" style="1" customWidth="1"/>
    <col min="5411" max="5411" width="7" style="1" customWidth="1"/>
    <col min="5412" max="5438" width="7.140625" style="1" customWidth="1"/>
    <col min="5439" max="5665" width="9.140625" style="1"/>
    <col min="5666" max="5666" width="13.7109375" style="1" customWidth="1"/>
    <col min="5667" max="5667" width="7" style="1" customWidth="1"/>
    <col min="5668" max="5694" width="7.140625" style="1" customWidth="1"/>
    <col min="5695" max="5921" width="9.140625" style="1"/>
    <col min="5922" max="5922" width="13.7109375" style="1" customWidth="1"/>
    <col min="5923" max="5923" width="7" style="1" customWidth="1"/>
    <col min="5924" max="5950" width="7.140625" style="1" customWidth="1"/>
    <col min="5951" max="6177" width="9.140625" style="1"/>
    <col min="6178" max="6178" width="13.7109375" style="1" customWidth="1"/>
    <col min="6179" max="6179" width="7" style="1" customWidth="1"/>
    <col min="6180" max="6206" width="7.140625" style="1" customWidth="1"/>
    <col min="6207" max="6433" width="9.140625" style="1"/>
    <col min="6434" max="6434" width="13.7109375" style="1" customWidth="1"/>
    <col min="6435" max="6435" width="7" style="1" customWidth="1"/>
    <col min="6436" max="6462" width="7.140625" style="1" customWidth="1"/>
    <col min="6463" max="6689" width="9.140625" style="1"/>
    <col min="6690" max="6690" width="13.7109375" style="1" customWidth="1"/>
    <col min="6691" max="6691" width="7" style="1" customWidth="1"/>
    <col min="6692" max="6718" width="7.140625" style="1" customWidth="1"/>
    <col min="6719" max="6945" width="9.140625" style="1"/>
    <col min="6946" max="6946" width="13.7109375" style="1" customWidth="1"/>
    <col min="6947" max="6947" width="7" style="1" customWidth="1"/>
    <col min="6948" max="6974" width="7.140625" style="1" customWidth="1"/>
    <col min="6975" max="7201" width="9.140625" style="1"/>
    <col min="7202" max="7202" width="13.7109375" style="1" customWidth="1"/>
    <col min="7203" max="7203" width="7" style="1" customWidth="1"/>
    <col min="7204" max="7230" width="7.140625" style="1" customWidth="1"/>
    <col min="7231" max="7457" width="9.140625" style="1"/>
    <col min="7458" max="7458" width="13.7109375" style="1" customWidth="1"/>
    <col min="7459" max="7459" width="7" style="1" customWidth="1"/>
    <col min="7460" max="7486" width="7.140625" style="1" customWidth="1"/>
    <col min="7487" max="7713" width="9.140625" style="1"/>
    <col min="7714" max="7714" width="13.7109375" style="1" customWidth="1"/>
    <col min="7715" max="7715" width="7" style="1" customWidth="1"/>
    <col min="7716" max="7742" width="7.140625" style="1" customWidth="1"/>
    <col min="7743" max="7969" width="9.140625" style="1"/>
    <col min="7970" max="7970" width="13.7109375" style="1" customWidth="1"/>
    <col min="7971" max="7971" width="7" style="1" customWidth="1"/>
    <col min="7972" max="7998" width="7.140625" style="1" customWidth="1"/>
    <col min="7999" max="8225" width="9.140625" style="1"/>
    <col min="8226" max="8226" width="13.7109375" style="1" customWidth="1"/>
    <col min="8227" max="8227" width="7" style="1" customWidth="1"/>
    <col min="8228" max="8254" width="7.140625" style="1" customWidth="1"/>
    <col min="8255" max="8481" width="9.140625" style="1"/>
    <col min="8482" max="8482" width="13.7109375" style="1" customWidth="1"/>
    <col min="8483" max="8483" width="7" style="1" customWidth="1"/>
    <col min="8484" max="8510" width="7.140625" style="1" customWidth="1"/>
    <col min="8511" max="8737" width="9.140625" style="1"/>
    <col min="8738" max="8738" width="13.7109375" style="1" customWidth="1"/>
    <col min="8739" max="8739" width="7" style="1" customWidth="1"/>
    <col min="8740" max="8766" width="7.140625" style="1" customWidth="1"/>
    <col min="8767" max="8993" width="9.140625" style="1"/>
    <col min="8994" max="8994" width="13.7109375" style="1" customWidth="1"/>
    <col min="8995" max="8995" width="7" style="1" customWidth="1"/>
    <col min="8996" max="9022" width="7.140625" style="1" customWidth="1"/>
    <col min="9023" max="9249" width="9.140625" style="1"/>
    <col min="9250" max="9250" width="13.7109375" style="1" customWidth="1"/>
    <col min="9251" max="9251" width="7" style="1" customWidth="1"/>
    <col min="9252" max="9278" width="7.140625" style="1" customWidth="1"/>
    <col min="9279" max="9505" width="9.140625" style="1"/>
    <col min="9506" max="9506" width="13.7109375" style="1" customWidth="1"/>
    <col min="9507" max="9507" width="7" style="1" customWidth="1"/>
    <col min="9508" max="9534" width="7.140625" style="1" customWidth="1"/>
    <col min="9535" max="9761" width="9.140625" style="1"/>
    <col min="9762" max="9762" width="13.7109375" style="1" customWidth="1"/>
    <col min="9763" max="9763" width="7" style="1" customWidth="1"/>
    <col min="9764" max="9790" width="7.140625" style="1" customWidth="1"/>
    <col min="9791" max="10017" width="9.140625" style="1"/>
    <col min="10018" max="10018" width="13.7109375" style="1" customWidth="1"/>
    <col min="10019" max="10019" width="7" style="1" customWidth="1"/>
    <col min="10020" max="10046" width="7.140625" style="1" customWidth="1"/>
    <col min="10047" max="10273" width="9.140625" style="1"/>
    <col min="10274" max="10274" width="13.7109375" style="1" customWidth="1"/>
    <col min="10275" max="10275" width="7" style="1" customWidth="1"/>
    <col min="10276" max="10302" width="7.140625" style="1" customWidth="1"/>
    <col min="10303" max="10529" width="9.140625" style="1"/>
    <col min="10530" max="10530" width="13.7109375" style="1" customWidth="1"/>
    <col min="10531" max="10531" width="7" style="1" customWidth="1"/>
    <col min="10532" max="10558" width="7.140625" style="1" customWidth="1"/>
    <col min="10559" max="10785" width="9.140625" style="1"/>
    <col min="10786" max="10786" width="13.7109375" style="1" customWidth="1"/>
    <col min="10787" max="10787" width="7" style="1" customWidth="1"/>
    <col min="10788" max="10814" width="7.140625" style="1" customWidth="1"/>
    <col min="10815" max="11041" width="9.140625" style="1"/>
    <col min="11042" max="11042" width="13.7109375" style="1" customWidth="1"/>
    <col min="11043" max="11043" width="7" style="1" customWidth="1"/>
    <col min="11044" max="11070" width="7.140625" style="1" customWidth="1"/>
    <col min="11071" max="11297" width="9.140625" style="1"/>
    <col min="11298" max="11298" width="13.7109375" style="1" customWidth="1"/>
    <col min="11299" max="11299" width="7" style="1" customWidth="1"/>
    <col min="11300" max="11326" width="7.140625" style="1" customWidth="1"/>
    <col min="11327" max="11553" width="9.140625" style="1"/>
    <col min="11554" max="11554" width="13.7109375" style="1" customWidth="1"/>
    <col min="11555" max="11555" width="7" style="1" customWidth="1"/>
    <col min="11556" max="11582" width="7.140625" style="1" customWidth="1"/>
    <col min="11583" max="11809" width="9.140625" style="1"/>
    <col min="11810" max="11810" width="13.7109375" style="1" customWidth="1"/>
    <col min="11811" max="11811" width="7" style="1" customWidth="1"/>
    <col min="11812" max="11838" width="7.140625" style="1" customWidth="1"/>
    <col min="11839" max="12065" width="9.140625" style="1"/>
    <col min="12066" max="12066" width="13.7109375" style="1" customWidth="1"/>
    <col min="12067" max="12067" width="7" style="1" customWidth="1"/>
    <col min="12068" max="12094" width="7.140625" style="1" customWidth="1"/>
    <col min="12095" max="12321" width="9.140625" style="1"/>
    <col min="12322" max="12322" width="13.7109375" style="1" customWidth="1"/>
    <col min="12323" max="12323" width="7" style="1" customWidth="1"/>
    <col min="12324" max="12350" width="7.140625" style="1" customWidth="1"/>
    <col min="12351" max="12577" width="9.140625" style="1"/>
    <col min="12578" max="12578" width="13.7109375" style="1" customWidth="1"/>
    <col min="12579" max="12579" width="7" style="1" customWidth="1"/>
    <col min="12580" max="12606" width="7.140625" style="1" customWidth="1"/>
    <col min="12607" max="12833" width="9.140625" style="1"/>
    <col min="12834" max="12834" width="13.7109375" style="1" customWidth="1"/>
    <col min="12835" max="12835" width="7" style="1" customWidth="1"/>
    <col min="12836" max="12862" width="7.140625" style="1" customWidth="1"/>
    <col min="12863" max="13089" width="9.140625" style="1"/>
    <col min="13090" max="13090" width="13.7109375" style="1" customWidth="1"/>
    <col min="13091" max="13091" width="7" style="1" customWidth="1"/>
    <col min="13092" max="13118" width="7.140625" style="1" customWidth="1"/>
    <col min="13119" max="13345" width="9.140625" style="1"/>
    <col min="13346" max="13346" width="13.7109375" style="1" customWidth="1"/>
    <col min="13347" max="13347" width="7" style="1" customWidth="1"/>
    <col min="13348" max="13374" width="7.140625" style="1" customWidth="1"/>
    <col min="13375" max="13601" width="9.140625" style="1"/>
    <col min="13602" max="13602" width="13.7109375" style="1" customWidth="1"/>
    <col min="13603" max="13603" width="7" style="1" customWidth="1"/>
    <col min="13604" max="13630" width="7.140625" style="1" customWidth="1"/>
    <col min="13631" max="13857" width="9.140625" style="1"/>
    <col min="13858" max="13858" width="13.7109375" style="1" customWidth="1"/>
    <col min="13859" max="13859" width="7" style="1" customWidth="1"/>
    <col min="13860" max="13886" width="7.140625" style="1" customWidth="1"/>
    <col min="13887" max="14113" width="9.140625" style="1"/>
    <col min="14114" max="14114" width="13.7109375" style="1" customWidth="1"/>
    <col min="14115" max="14115" width="7" style="1" customWidth="1"/>
    <col min="14116" max="14142" width="7.140625" style="1" customWidth="1"/>
    <col min="14143" max="14369" width="9.140625" style="1"/>
    <col min="14370" max="14370" width="13.7109375" style="1" customWidth="1"/>
    <col min="14371" max="14371" width="7" style="1" customWidth="1"/>
    <col min="14372" max="14398" width="7.140625" style="1" customWidth="1"/>
    <col min="14399" max="14625" width="9.140625" style="1"/>
    <col min="14626" max="14626" width="13.7109375" style="1" customWidth="1"/>
    <col min="14627" max="14627" width="7" style="1" customWidth="1"/>
    <col min="14628" max="14654" width="7.140625" style="1" customWidth="1"/>
    <col min="14655" max="14881" width="9.140625" style="1"/>
    <col min="14882" max="14882" width="13.7109375" style="1" customWidth="1"/>
    <col min="14883" max="14883" width="7" style="1" customWidth="1"/>
    <col min="14884" max="14910" width="7.140625" style="1" customWidth="1"/>
    <col min="14911" max="15137" width="9.140625" style="1"/>
    <col min="15138" max="15138" width="13.7109375" style="1" customWidth="1"/>
    <col min="15139" max="15139" width="7" style="1" customWidth="1"/>
    <col min="15140" max="15166" width="7.140625" style="1" customWidth="1"/>
    <col min="15167" max="15393" width="9.140625" style="1"/>
    <col min="15394" max="15394" width="13.7109375" style="1" customWidth="1"/>
    <col min="15395" max="15395" width="7" style="1" customWidth="1"/>
    <col min="15396" max="15422" width="7.140625" style="1" customWidth="1"/>
    <col min="15423" max="15649" width="9.140625" style="1"/>
    <col min="15650" max="15650" width="13.7109375" style="1" customWidth="1"/>
    <col min="15651" max="15651" width="7" style="1" customWidth="1"/>
    <col min="15652" max="15678" width="7.140625" style="1" customWidth="1"/>
    <col min="15679" max="15905" width="9.140625" style="1"/>
    <col min="15906" max="15906" width="13.7109375" style="1" customWidth="1"/>
    <col min="15907" max="15907" width="7" style="1" customWidth="1"/>
    <col min="15908" max="15934" width="7.140625" style="1" customWidth="1"/>
    <col min="15935" max="16161" width="9.140625" style="1"/>
    <col min="16162" max="16162" width="13.7109375" style="1" customWidth="1"/>
    <col min="16163" max="16163" width="7" style="1" customWidth="1"/>
    <col min="16164" max="16190" width="7.140625" style="1" customWidth="1"/>
    <col min="16191" max="16361" width="9.140625" style="1"/>
    <col min="16362" max="16384" width="9.140625" style="1" customWidth="1"/>
  </cols>
  <sheetData>
    <row r="1" spans="1:70" ht="15.75" thickBot="1" x14ac:dyDescent="0.3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s="5" customFormat="1" ht="41.45" customHeight="1" x14ac:dyDescent="0.2">
      <c r="A2" s="79" t="s">
        <v>1</v>
      </c>
      <c r="B2" s="80"/>
      <c r="C2" s="80"/>
      <c r="D2" s="3">
        <v>45855</v>
      </c>
      <c r="E2" s="4">
        <v>45862</v>
      </c>
      <c r="F2" s="4">
        <v>45870</v>
      </c>
      <c r="G2" s="4">
        <v>45873</v>
      </c>
      <c r="H2" s="4">
        <v>45889</v>
      </c>
      <c r="I2" s="4">
        <v>45895</v>
      </c>
      <c r="J2" s="4">
        <v>45896</v>
      </c>
      <c r="K2" s="4">
        <v>45898</v>
      </c>
      <c r="L2" s="4">
        <v>45900</v>
      </c>
      <c r="M2" s="4">
        <v>45901</v>
      </c>
      <c r="N2" s="67">
        <v>45904</v>
      </c>
      <c r="O2" s="67">
        <v>45907</v>
      </c>
      <c r="P2" s="67">
        <v>45909</v>
      </c>
      <c r="Q2" s="67">
        <v>45912</v>
      </c>
      <c r="R2" s="67">
        <v>45914</v>
      </c>
      <c r="S2" s="67">
        <v>45919</v>
      </c>
      <c r="T2" s="67">
        <v>45920</v>
      </c>
      <c r="U2" s="67">
        <v>45931</v>
      </c>
      <c r="V2" s="67">
        <v>45937</v>
      </c>
      <c r="W2" s="67">
        <v>45940</v>
      </c>
      <c r="X2" s="67">
        <v>45942</v>
      </c>
      <c r="Y2" s="67">
        <v>45962</v>
      </c>
      <c r="Z2" s="61">
        <v>45976</v>
      </c>
      <c r="AA2" s="67">
        <v>45992</v>
      </c>
      <c r="AB2" s="67">
        <v>46018</v>
      </c>
      <c r="AC2" s="67">
        <v>46033</v>
      </c>
      <c r="AD2" s="67">
        <v>46113</v>
      </c>
      <c r="AE2" s="67">
        <v>45809</v>
      </c>
      <c r="AF2" s="67">
        <v>45931</v>
      </c>
    </row>
    <row r="3" spans="1:70" ht="28.9" customHeight="1" x14ac:dyDescent="0.25">
      <c r="A3" s="81"/>
      <c r="B3" s="82"/>
      <c r="C3" s="82"/>
      <c r="D3" s="3">
        <v>45855</v>
      </c>
      <c r="E3" s="4">
        <v>45869</v>
      </c>
      <c r="F3" s="4">
        <v>45872</v>
      </c>
      <c r="G3" s="4">
        <v>45888</v>
      </c>
      <c r="H3" s="4">
        <v>45894</v>
      </c>
      <c r="I3" s="4">
        <v>45895</v>
      </c>
      <c r="J3" s="4">
        <v>45897</v>
      </c>
      <c r="K3" s="4">
        <v>45899</v>
      </c>
      <c r="L3" s="4">
        <v>45900</v>
      </c>
      <c r="M3" s="4">
        <v>45903</v>
      </c>
      <c r="N3" s="67">
        <v>45906</v>
      </c>
      <c r="O3" s="67">
        <v>45908</v>
      </c>
      <c r="P3" s="67">
        <v>45911</v>
      </c>
      <c r="Q3" s="67">
        <v>45913</v>
      </c>
      <c r="R3" s="67">
        <v>45918</v>
      </c>
      <c r="S3" s="67">
        <f>'[1]Тариф с завтраком'!$A$265</f>
        <v>45919</v>
      </c>
      <c r="T3" s="67">
        <v>45930</v>
      </c>
      <c r="U3" s="67">
        <v>45936</v>
      </c>
      <c r="V3" s="67">
        <v>45939</v>
      </c>
      <c r="W3" s="67">
        <v>45941</v>
      </c>
      <c r="X3" s="67">
        <v>45961</v>
      </c>
      <c r="Y3" s="67">
        <v>45975</v>
      </c>
      <c r="Z3" s="61">
        <v>45991</v>
      </c>
      <c r="AA3" s="67">
        <v>46017</v>
      </c>
      <c r="AB3" s="67">
        <v>46020</v>
      </c>
      <c r="AC3" s="67">
        <v>46112</v>
      </c>
      <c r="AD3" s="67">
        <v>46173</v>
      </c>
      <c r="AE3" s="67">
        <v>46295</v>
      </c>
      <c r="AF3" s="67">
        <v>46387</v>
      </c>
    </row>
    <row r="4" spans="1:70" x14ac:dyDescent="0.25">
      <c r="A4" s="83" t="s">
        <v>2</v>
      </c>
      <c r="B4" s="83"/>
      <c r="C4" s="83"/>
      <c r="D4" s="6"/>
      <c r="E4" s="57"/>
      <c r="F4" s="57"/>
      <c r="G4" s="57"/>
      <c r="H4" s="5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70" ht="22.15" customHeight="1" x14ac:dyDescent="0.25">
      <c r="A5" s="84" t="s">
        <v>3</v>
      </c>
      <c r="B5" s="84"/>
      <c r="C5" s="84"/>
      <c r="D5" s="7">
        <f>INDEX([2]Лист2!$A$1:$HH$2,2,MATCH(D3,[2]Лист2!$A$1:$HH$1,))</f>
        <v>17000</v>
      </c>
      <c r="E5" s="58">
        <v>18500</v>
      </c>
      <c r="F5" s="58">
        <v>17000</v>
      </c>
      <c r="G5" s="58">
        <v>18500</v>
      </c>
      <c r="H5" s="58">
        <v>17000</v>
      </c>
      <c r="I5" s="7">
        <f>'[3]Тариф с завтраком'!$B$241</f>
        <v>15500</v>
      </c>
      <c r="J5" s="7">
        <f>INDEX([2]Лист2!$A$1:$HH$2,2,MATCH(J3,[2]Лист2!$A$1:$HH$1,))</f>
        <v>13500</v>
      </c>
      <c r="K5" s="7">
        <f>INDEX([2]Лист2!$A$1:$HH$2,2,MATCH(K3,[2]Лист2!$A$1:$HH$1,))</f>
        <v>12500</v>
      </c>
      <c r="L5" s="7">
        <f>INDEX([2]Лист2!$A$1:$HH$2,2,MATCH(L3,[2]Лист2!$A$1:$HH$1,))</f>
        <v>11500</v>
      </c>
      <c r="M5" s="7">
        <f>'[3]Тариф с завтраком'!$B$247</f>
        <v>14500</v>
      </c>
      <c r="N5" s="7">
        <f>'[4]Тариф с завтраком'!B250</f>
        <v>15500</v>
      </c>
      <c r="O5" s="7">
        <f>'[4]Тариф с завтраком'!$B$253</f>
        <v>14500</v>
      </c>
      <c r="P5" s="7">
        <f>'[4]Тариф с завтраком'!$B$255</f>
        <v>15500</v>
      </c>
      <c r="Q5" s="7">
        <f>INDEX([2]Лист2!$A$1:$HH$2,2,MATCH(Q3,[2]Лист2!$A$1:$HH$1,))</f>
        <v>11500</v>
      </c>
      <c r="R5" s="7">
        <f>'[5]Тариф с завтраком'!$B$260</f>
        <v>14500</v>
      </c>
      <c r="S5" s="7">
        <f>'[1]Тариф с завтраком'!$B$265</f>
        <v>11500</v>
      </c>
      <c r="T5" s="7">
        <f>'[1]Тариф с завтраком'!$B$266</f>
        <v>9500</v>
      </c>
      <c r="U5" s="7">
        <v>7500</v>
      </c>
      <c r="V5" s="7">
        <v>8000</v>
      </c>
      <c r="W5" s="7">
        <v>7500</v>
      </c>
      <c r="X5" s="7">
        <v>7000</v>
      </c>
      <c r="Y5" s="7">
        <f>INDEX([2]Лист2!$A$1:$HH$2,2,MATCH(Y3,[2]Лист2!$A$1:$HH$1,))</f>
        <v>6000</v>
      </c>
      <c r="Z5" s="72">
        <v>5500</v>
      </c>
      <c r="AA5" s="7">
        <f>INDEX([2]Лист2!$A$1:$HH$2,2,MATCH(AA3,[2]Лист2!$A$1:$HH$1,))</f>
        <v>6000</v>
      </c>
      <c r="AB5" s="7">
        <f>INDEX([2]Лист2!$A$1:$HH$2,2,MATCH(AB3,[2]Лист2!$A$1:$HH$1,))</f>
        <v>6000</v>
      </c>
      <c r="AC5" s="7">
        <v>6700</v>
      </c>
      <c r="AD5" s="7">
        <v>8500</v>
      </c>
      <c r="AE5" s="7">
        <v>13500</v>
      </c>
      <c r="AF5" s="7">
        <v>7100</v>
      </c>
    </row>
    <row r="6" spans="1:70" ht="22.15" customHeight="1" x14ac:dyDescent="0.25">
      <c r="A6" s="84" t="s">
        <v>4</v>
      </c>
      <c r="B6" s="84"/>
      <c r="C6" s="84"/>
      <c r="D6" s="8">
        <f t="shared" ref="D6" si="0">D5+1700</f>
        <v>18700</v>
      </c>
      <c r="E6" s="59">
        <v>20200</v>
      </c>
      <c r="F6" s="58">
        <v>18700</v>
      </c>
      <c r="G6" s="59">
        <v>20200</v>
      </c>
      <c r="H6" s="58">
        <v>18700</v>
      </c>
      <c r="I6" s="8">
        <f t="shared" ref="I6:S6" si="1">I5+1700</f>
        <v>17200</v>
      </c>
      <c r="J6" s="8">
        <f t="shared" si="1"/>
        <v>15200</v>
      </c>
      <c r="K6" s="8">
        <f t="shared" si="1"/>
        <v>14200</v>
      </c>
      <c r="L6" s="8">
        <f t="shared" si="1"/>
        <v>13200</v>
      </c>
      <c r="M6" s="8">
        <f t="shared" si="1"/>
        <v>16200</v>
      </c>
      <c r="N6" s="8">
        <f t="shared" si="1"/>
        <v>17200</v>
      </c>
      <c r="O6" s="8">
        <f t="shared" si="1"/>
        <v>16200</v>
      </c>
      <c r="P6" s="8">
        <f t="shared" ref="P6" si="2">P5+1700</f>
        <v>17200</v>
      </c>
      <c r="Q6" s="8">
        <f t="shared" si="1"/>
        <v>13200</v>
      </c>
      <c r="R6" s="8">
        <f t="shared" ref="R6" si="3">R5+1700</f>
        <v>16200</v>
      </c>
      <c r="S6" s="8">
        <f t="shared" si="1"/>
        <v>13200</v>
      </c>
      <c r="T6" s="8">
        <f>T5+1700</f>
        <v>11200</v>
      </c>
      <c r="U6" s="8">
        <f t="shared" ref="U6" si="4">U5+1600</f>
        <v>9100</v>
      </c>
      <c r="V6" s="8">
        <f t="shared" ref="V6:W6" si="5">V5+1600</f>
        <v>9600</v>
      </c>
      <c r="W6" s="8">
        <f t="shared" si="5"/>
        <v>9100</v>
      </c>
      <c r="X6" s="8">
        <f t="shared" ref="X6" si="6">X5+1600</f>
        <v>8600</v>
      </c>
      <c r="Y6" s="8">
        <f>Y5+1600</f>
        <v>7600</v>
      </c>
      <c r="Z6" s="69">
        <f>Z5+1600</f>
        <v>7100</v>
      </c>
      <c r="AA6" s="8">
        <f>AA5+1600</f>
        <v>7600</v>
      </c>
      <c r="AB6" s="8">
        <f>AB5+1700</f>
        <v>7700</v>
      </c>
      <c r="AC6" s="8">
        <f>AC5+1700</f>
        <v>8400</v>
      </c>
      <c r="AD6" s="8">
        <f>AD5+1700</f>
        <v>10200</v>
      </c>
      <c r="AE6" s="8">
        <f>AE5+1700</f>
        <v>15200</v>
      </c>
      <c r="AF6" s="8">
        <f>AF5+1700</f>
        <v>8800</v>
      </c>
    </row>
    <row r="7" spans="1:70" ht="23.45" customHeight="1" x14ac:dyDescent="0.25">
      <c r="A7" s="76" t="s">
        <v>5</v>
      </c>
      <c r="B7" s="76"/>
      <c r="C7" s="76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70"/>
      <c r="AA7" s="9"/>
      <c r="AB7" s="9"/>
      <c r="AC7" s="9"/>
      <c r="AD7" s="9"/>
      <c r="AE7" s="9"/>
      <c r="AF7" s="9"/>
    </row>
    <row r="8" spans="1:70" ht="27.6" customHeight="1" x14ac:dyDescent="0.25">
      <c r="A8" s="85" t="s">
        <v>3</v>
      </c>
      <c r="B8" s="85"/>
      <c r="C8" s="85"/>
      <c r="D8" s="8">
        <f t="shared" ref="D8:F8" si="7">D5+2500</f>
        <v>19500</v>
      </c>
      <c r="E8" s="8">
        <f t="shared" si="7"/>
        <v>21000</v>
      </c>
      <c r="F8" s="8">
        <f t="shared" si="7"/>
        <v>19500</v>
      </c>
      <c r="G8" s="59">
        <f>G5+3500</f>
        <v>22000</v>
      </c>
      <c r="H8" s="59">
        <f t="shared" ref="H8:T8" si="8">H5+3500</f>
        <v>20500</v>
      </c>
      <c r="I8" s="59">
        <f t="shared" si="8"/>
        <v>19000</v>
      </c>
      <c r="J8" s="59">
        <f t="shared" si="8"/>
        <v>17000</v>
      </c>
      <c r="K8" s="59">
        <f t="shared" si="8"/>
        <v>16000</v>
      </c>
      <c r="L8" s="59">
        <f t="shared" si="8"/>
        <v>15000</v>
      </c>
      <c r="M8" s="59">
        <f t="shared" si="8"/>
        <v>18000</v>
      </c>
      <c r="N8" s="7">
        <f t="shared" ref="N8" si="9">N5+3500</f>
        <v>19000</v>
      </c>
      <c r="O8" s="59">
        <f t="shared" si="8"/>
        <v>18000</v>
      </c>
      <c r="P8" s="59">
        <f t="shared" ref="P8" si="10">P5+3500</f>
        <v>19000</v>
      </c>
      <c r="Q8" s="59">
        <f t="shared" si="8"/>
        <v>15000</v>
      </c>
      <c r="R8" s="59">
        <f t="shared" ref="R8" si="11">R5+3500</f>
        <v>18000</v>
      </c>
      <c r="S8" s="59">
        <f t="shared" si="8"/>
        <v>15000</v>
      </c>
      <c r="T8" s="59">
        <f t="shared" si="8"/>
        <v>13000</v>
      </c>
      <c r="U8" s="59">
        <f t="shared" ref="U8" si="12">U5+1000</f>
        <v>8500</v>
      </c>
      <c r="V8" s="59">
        <f t="shared" ref="V8:W8" si="13">V5+1000</f>
        <v>9000</v>
      </c>
      <c r="W8" s="59">
        <f t="shared" si="13"/>
        <v>8500</v>
      </c>
      <c r="X8" s="59">
        <f t="shared" ref="X8:Y8" si="14">X5+1000</f>
        <v>8000</v>
      </c>
      <c r="Y8" s="59">
        <f t="shared" si="14"/>
        <v>7000</v>
      </c>
      <c r="Z8" s="69">
        <f t="shared" ref="Z8:AA8" si="15">Z5+1000</f>
        <v>6500</v>
      </c>
      <c r="AA8" s="59">
        <f t="shared" si="15"/>
        <v>7000</v>
      </c>
      <c r="AB8" s="59">
        <f t="shared" ref="AB8:AF8" si="16">AB5+1000</f>
        <v>7000</v>
      </c>
      <c r="AC8" s="59">
        <f t="shared" si="16"/>
        <v>7700</v>
      </c>
      <c r="AD8" s="59">
        <f t="shared" si="16"/>
        <v>9500</v>
      </c>
      <c r="AE8" s="59">
        <f t="shared" si="16"/>
        <v>14500</v>
      </c>
      <c r="AF8" s="59">
        <f t="shared" si="16"/>
        <v>8100</v>
      </c>
    </row>
    <row r="9" spans="1:70" ht="27.6" customHeight="1" x14ac:dyDescent="0.25">
      <c r="A9" s="85" t="s">
        <v>4</v>
      </c>
      <c r="B9" s="85"/>
      <c r="C9" s="85"/>
      <c r="D9" s="8">
        <f t="shared" ref="D9:S9" si="17">D8+1700</f>
        <v>21200</v>
      </c>
      <c r="E9" s="8">
        <f t="shared" si="17"/>
        <v>22700</v>
      </c>
      <c r="F9" s="8">
        <f t="shared" si="17"/>
        <v>21200</v>
      </c>
      <c r="G9" s="59">
        <f t="shared" si="17"/>
        <v>23700</v>
      </c>
      <c r="H9" s="59">
        <f t="shared" si="17"/>
        <v>22200</v>
      </c>
      <c r="I9" s="59">
        <f t="shared" si="17"/>
        <v>20700</v>
      </c>
      <c r="J9" s="59">
        <f t="shared" si="17"/>
        <v>18700</v>
      </c>
      <c r="K9" s="59">
        <f t="shared" si="17"/>
        <v>17700</v>
      </c>
      <c r="L9" s="59">
        <f t="shared" si="17"/>
        <v>16700</v>
      </c>
      <c r="M9" s="59">
        <f t="shared" si="17"/>
        <v>19700</v>
      </c>
      <c r="N9" s="8">
        <f t="shared" ref="N9" si="18">N8+1700</f>
        <v>20700</v>
      </c>
      <c r="O9" s="59">
        <f t="shared" si="17"/>
        <v>19700</v>
      </c>
      <c r="P9" s="59">
        <f t="shared" ref="P9" si="19">P8+1700</f>
        <v>20700</v>
      </c>
      <c r="Q9" s="59">
        <f t="shared" si="17"/>
        <v>16700</v>
      </c>
      <c r="R9" s="59">
        <f t="shared" ref="R9" si="20">R8+1700</f>
        <v>19700</v>
      </c>
      <c r="S9" s="59">
        <f t="shared" si="17"/>
        <v>16700</v>
      </c>
      <c r="T9" s="59">
        <f t="shared" ref="T9" si="21">T8+1700</f>
        <v>14700</v>
      </c>
      <c r="U9" s="59">
        <f t="shared" ref="U9" si="22">U8+1600</f>
        <v>10100</v>
      </c>
      <c r="V9" s="59">
        <f t="shared" ref="V9:W9" si="23">V8+1600</f>
        <v>10600</v>
      </c>
      <c r="W9" s="59">
        <f t="shared" si="23"/>
        <v>10100</v>
      </c>
      <c r="X9" s="59">
        <f t="shared" ref="X9:Y9" si="24">X8+1600</f>
        <v>9600</v>
      </c>
      <c r="Y9" s="59">
        <f t="shared" si="24"/>
        <v>8600</v>
      </c>
      <c r="Z9" s="69">
        <f t="shared" ref="Z9:AA9" si="25">Z8+1600</f>
        <v>8100</v>
      </c>
      <c r="AA9" s="59">
        <f t="shared" si="25"/>
        <v>8600</v>
      </c>
      <c r="AB9" s="59">
        <f t="shared" ref="AB9" si="26">AB8+1600</f>
        <v>8600</v>
      </c>
      <c r="AC9" s="59">
        <f t="shared" ref="AC9:AD9" si="27">AC8+1600</f>
        <v>9300</v>
      </c>
      <c r="AD9" s="59">
        <f t="shared" si="27"/>
        <v>11100</v>
      </c>
      <c r="AE9" s="59">
        <f t="shared" ref="AE9:AF9" si="28">AE8+1600</f>
        <v>16100</v>
      </c>
      <c r="AF9" s="59">
        <f t="shared" si="28"/>
        <v>9700</v>
      </c>
    </row>
    <row r="10" spans="1:70" x14ac:dyDescent="0.25">
      <c r="A10" s="86" t="s">
        <v>6</v>
      </c>
      <c r="B10" s="87"/>
      <c r="C10" s="8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70"/>
      <c r="AA10" s="9"/>
      <c r="AB10" s="9"/>
      <c r="AC10" s="9"/>
      <c r="AD10" s="9"/>
      <c r="AE10" s="9"/>
      <c r="AF10" s="9"/>
    </row>
    <row r="11" spans="1:70" ht="27.6" customHeight="1" x14ac:dyDescent="0.25">
      <c r="A11" s="85" t="s">
        <v>3</v>
      </c>
      <c r="B11" s="85"/>
      <c r="C11" s="85"/>
      <c r="D11" s="8">
        <f t="shared" ref="D11:S11" si="29">D5+1000</f>
        <v>18000</v>
      </c>
      <c r="E11" s="8">
        <f t="shared" si="29"/>
        <v>19500</v>
      </c>
      <c r="F11" s="8">
        <f t="shared" si="29"/>
        <v>18000</v>
      </c>
      <c r="G11" s="8">
        <f t="shared" si="29"/>
        <v>19500</v>
      </c>
      <c r="H11" s="8">
        <f t="shared" si="29"/>
        <v>18000</v>
      </c>
      <c r="I11" s="8">
        <f t="shared" si="29"/>
        <v>16500</v>
      </c>
      <c r="J11" s="8">
        <f t="shared" si="29"/>
        <v>14500</v>
      </c>
      <c r="K11" s="8">
        <f t="shared" si="29"/>
        <v>13500</v>
      </c>
      <c r="L11" s="8">
        <f t="shared" si="29"/>
        <v>12500</v>
      </c>
      <c r="M11" s="8">
        <f t="shared" si="29"/>
        <v>15500</v>
      </c>
      <c r="N11" s="8">
        <f t="shared" ref="N11" si="30">N5+1000</f>
        <v>16500</v>
      </c>
      <c r="O11" s="8">
        <f t="shared" si="29"/>
        <v>15500</v>
      </c>
      <c r="P11" s="8">
        <f t="shared" ref="P11" si="31">P5+1000</f>
        <v>16500</v>
      </c>
      <c r="Q11" s="8">
        <f t="shared" si="29"/>
        <v>12500</v>
      </c>
      <c r="R11" s="8">
        <f t="shared" ref="R11" si="32">R5+1000</f>
        <v>15500</v>
      </c>
      <c r="S11" s="8">
        <f t="shared" si="29"/>
        <v>12500</v>
      </c>
      <c r="T11" s="8">
        <f t="shared" ref="T11" si="33">T5+1000</f>
        <v>10500</v>
      </c>
      <c r="U11" s="8">
        <f>U5+1500</f>
        <v>9000</v>
      </c>
      <c r="V11" s="8">
        <f>V5+1500</f>
        <v>9500</v>
      </c>
      <c r="W11" s="8">
        <f>W5+1500</f>
        <v>9000</v>
      </c>
      <c r="X11" s="8">
        <f t="shared" ref="X11:Y11" si="34">X5+2500</f>
        <v>9500</v>
      </c>
      <c r="Y11" s="8">
        <f t="shared" si="34"/>
        <v>8500</v>
      </c>
      <c r="Z11" s="69">
        <f t="shared" ref="Z11:AA11" si="35">Z5+2500</f>
        <v>8000</v>
      </c>
      <c r="AA11" s="8">
        <f t="shared" si="35"/>
        <v>8500</v>
      </c>
      <c r="AB11" s="8">
        <f t="shared" ref="AB11:AF11" si="36">AB5+2500</f>
        <v>8500</v>
      </c>
      <c r="AC11" s="8">
        <f t="shared" si="36"/>
        <v>9200</v>
      </c>
      <c r="AD11" s="8">
        <f t="shared" si="36"/>
        <v>11000</v>
      </c>
      <c r="AE11" s="8">
        <f t="shared" si="36"/>
        <v>16000</v>
      </c>
      <c r="AF11" s="8">
        <f t="shared" si="36"/>
        <v>9600</v>
      </c>
    </row>
    <row r="12" spans="1:70" ht="27.6" customHeight="1" x14ac:dyDescent="0.25">
      <c r="A12" s="85" t="s">
        <v>4</v>
      </c>
      <c r="B12" s="85"/>
      <c r="C12" s="85"/>
      <c r="D12" s="8">
        <f t="shared" ref="D12:S12" si="37">D11+1700</f>
        <v>19700</v>
      </c>
      <c r="E12" s="8">
        <f t="shared" si="37"/>
        <v>21200</v>
      </c>
      <c r="F12" s="8">
        <f t="shared" si="37"/>
        <v>19700</v>
      </c>
      <c r="G12" s="8">
        <f t="shared" si="37"/>
        <v>21200</v>
      </c>
      <c r="H12" s="8">
        <f t="shared" si="37"/>
        <v>19700</v>
      </c>
      <c r="I12" s="8">
        <f t="shared" si="37"/>
        <v>18200</v>
      </c>
      <c r="J12" s="8">
        <f t="shared" si="37"/>
        <v>16200</v>
      </c>
      <c r="K12" s="8">
        <f t="shared" si="37"/>
        <v>15200</v>
      </c>
      <c r="L12" s="8">
        <f t="shared" si="37"/>
        <v>14200</v>
      </c>
      <c r="M12" s="8">
        <f t="shared" si="37"/>
        <v>17200</v>
      </c>
      <c r="N12" s="8">
        <f t="shared" ref="N12" si="38">N11+1700</f>
        <v>18200</v>
      </c>
      <c r="O12" s="8">
        <f t="shared" si="37"/>
        <v>17200</v>
      </c>
      <c r="P12" s="8">
        <f t="shared" ref="P12" si="39">P11+1700</f>
        <v>18200</v>
      </c>
      <c r="Q12" s="8">
        <f t="shared" si="37"/>
        <v>14200</v>
      </c>
      <c r="R12" s="8">
        <f t="shared" ref="R12" si="40">R11+1700</f>
        <v>17200</v>
      </c>
      <c r="S12" s="8">
        <f t="shared" si="37"/>
        <v>14200</v>
      </c>
      <c r="T12" s="8">
        <f t="shared" ref="T12" si="41">T11+1700</f>
        <v>12200</v>
      </c>
      <c r="U12" s="8">
        <f t="shared" ref="U12" si="42">U11+1600</f>
        <v>10600</v>
      </c>
      <c r="V12" s="8">
        <f t="shared" ref="V12:W12" si="43">V11+1600</f>
        <v>11100</v>
      </c>
      <c r="W12" s="8">
        <f t="shared" si="43"/>
        <v>10600</v>
      </c>
      <c r="X12" s="8">
        <f t="shared" ref="X12" si="44">X11+1600</f>
        <v>11100</v>
      </c>
      <c r="Y12" s="8">
        <f>Y11+1600</f>
        <v>10100</v>
      </c>
      <c r="Z12" s="69">
        <f>Z11+1600</f>
        <v>9600</v>
      </c>
      <c r="AA12" s="8">
        <f>AA11+1600</f>
        <v>10100</v>
      </c>
      <c r="AB12" s="8">
        <f>AB11+1700</f>
        <v>10200</v>
      </c>
      <c r="AC12" s="8">
        <f>AC11+1700</f>
        <v>10900</v>
      </c>
      <c r="AD12" s="8">
        <f>AD11+1700</f>
        <v>12700</v>
      </c>
      <c r="AE12" s="8">
        <f>AE11+1700</f>
        <v>17700</v>
      </c>
      <c r="AF12" s="8">
        <f>AF11+1700</f>
        <v>11300</v>
      </c>
    </row>
    <row r="13" spans="1:70" ht="22.9" customHeight="1" x14ac:dyDescent="0.25">
      <c r="A13" s="89" t="s">
        <v>7</v>
      </c>
      <c r="B13" s="89"/>
      <c r="C13" s="8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70"/>
      <c r="AA13" s="9"/>
      <c r="AB13" s="9"/>
      <c r="AC13" s="9"/>
      <c r="AD13" s="9"/>
      <c r="AE13" s="9"/>
      <c r="AF13" s="9"/>
    </row>
    <row r="14" spans="1:70" ht="27.6" customHeight="1" x14ac:dyDescent="0.25">
      <c r="A14" s="85" t="s">
        <v>3</v>
      </c>
      <c r="B14" s="85"/>
      <c r="C14" s="85"/>
      <c r="D14" s="8">
        <f t="shared" ref="D14:F14" si="45">D5+3500</f>
        <v>20500</v>
      </c>
      <c r="E14" s="8">
        <f t="shared" si="45"/>
        <v>22000</v>
      </c>
      <c r="F14" s="8">
        <f t="shared" si="45"/>
        <v>20500</v>
      </c>
      <c r="G14" s="59">
        <f>G5+2500</f>
        <v>21000</v>
      </c>
      <c r="H14" s="59">
        <f t="shared" ref="H14:T14" si="46">H5+2500</f>
        <v>19500</v>
      </c>
      <c r="I14" s="59">
        <f t="shared" si="46"/>
        <v>18000</v>
      </c>
      <c r="J14" s="59">
        <f t="shared" si="46"/>
        <v>16000</v>
      </c>
      <c r="K14" s="59">
        <f t="shared" si="46"/>
        <v>15000</v>
      </c>
      <c r="L14" s="59">
        <f t="shared" si="46"/>
        <v>14000</v>
      </c>
      <c r="M14" s="59">
        <f t="shared" si="46"/>
        <v>17000</v>
      </c>
      <c r="N14" s="59">
        <f t="shared" ref="N14" si="47">N5+2500</f>
        <v>18000</v>
      </c>
      <c r="O14" s="59">
        <f t="shared" si="46"/>
        <v>17000</v>
      </c>
      <c r="P14" s="59">
        <f t="shared" ref="P14" si="48">P5+2500</f>
        <v>18000</v>
      </c>
      <c r="Q14" s="59">
        <f t="shared" si="46"/>
        <v>14000</v>
      </c>
      <c r="R14" s="59">
        <f t="shared" ref="R14" si="49">R5+2500</f>
        <v>17000</v>
      </c>
      <c r="S14" s="59">
        <f t="shared" si="46"/>
        <v>14000</v>
      </c>
      <c r="T14" s="59">
        <f t="shared" si="46"/>
        <v>12000</v>
      </c>
      <c r="U14" s="59">
        <f>U5+2500</f>
        <v>10000</v>
      </c>
      <c r="V14" s="59">
        <f>V5+2500</f>
        <v>10500</v>
      </c>
      <c r="W14" s="59">
        <f>W5+2500</f>
        <v>10000</v>
      </c>
      <c r="X14" s="59">
        <f t="shared" ref="X14:Y14" si="50">X5+3000</f>
        <v>10000</v>
      </c>
      <c r="Y14" s="59">
        <f t="shared" si="50"/>
        <v>9000</v>
      </c>
      <c r="Z14" s="69">
        <f t="shared" ref="Z14:AA14" si="51">Z5+3000</f>
        <v>8500</v>
      </c>
      <c r="AA14" s="59">
        <f t="shared" si="51"/>
        <v>9000</v>
      </c>
      <c r="AB14" s="59">
        <f t="shared" ref="AB14:AF14" si="52">AB5+3000</f>
        <v>9000</v>
      </c>
      <c r="AC14" s="59">
        <f t="shared" si="52"/>
        <v>9700</v>
      </c>
      <c r="AD14" s="59">
        <f t="shared" si="52"/>
        <v>11500</v>
      </c>
      <c r="AE14" s="59">
        <f t="shared" si="52"/>
        <v>16500</v>
      </c>
      <c r="AF14" s="59">
        <f t="shared" si="52"/>
        <v>10100</v>
      </c>
    </row>
    <row r="15" spans="1:70" ht="27" customHeight="1" x14ac:dyDescent="0.25">
      <c r="A15" s="85" t="s">
        <v>4</v>
      </c>
      <c r="B15" s="85"/>
      <c r="C15" s="85"/>
      <c r="D15" s="8">
        <f t="shared" ref="D15:S15" si="53">D14+1700</f>
        <v>22200</v>
      </c>
      <c r="E15" s="8">
        <f t="shared" si="53"/>
        <v>23700</v>
      </c>
      <c r="F15" s="8">
        <f t="shared" si="53"/>
        <v>22200</v>
      </c>
      <c r="G15" s="59">
        <f t="shared" si="53"/>
        <v>22700</v>
      </c>
      <c r="H15" s="59">
        <f t="shared" si="53"/>
        <v>21200</v>
      </c>
      <c r="I15" s="59">
        <f t="shared" si="53"/>
        <v>19700</v>
      </c>
      <c r="J15" s="59">
        <f t="shared" si="53"/>
        <v>17700</v>
      </c>
      <c r="K15" s="59">
        <f t="shared" si="53"/>
        <v>16700</v>
      </c>
      <c r="L15" s="59">
        <f t="shared" si="53"/>
        <v>15700</v>
      </c>
      <c r="M15" s="59">
        <f t="shared" si="53"/>
        <v>18700</v>
      </c>
      <c r="N15" s="59">
        <f t="shared" ref="N15" si="54">N14+1700</f>
        <v>19700</v>
      </c>
      <c r="O15" s="59">
        <f t="shared" si="53"/>
        <v>18700</v>
      </c>
      <c r="P15" s="59">
        <f t="shared" ref="P15" si="55">P14+1700</f>
        <v>19700</v>
      </c>
      <c r="Q15" s="59">
        <f t="shared" si="53"/>
        <v>15700</v>
      </c>
      <c r="R15" s="59">
        <f t="shared" ref="R15" si="56">R14+1700</f>
        <v>18700</v>
      </c>
      <c r="S15" s="59">
        <f t="shared" si="53"/>
        <v>15700</v>
      </c>
      <c r="T15" s="59">
        <f t="shared" ref="T15" si="57">T14+1700</f>
        <v>13700</v>
      </c>
      <c r="U15" s="59">
        <f t="shared" ref="U15" si="58">U14+1600</f>
        <v>11600</v>
      </c>
      <c r="V15" s="59">
        <f t="shared" ref="V15:W15" si="59">V14+1600</f>
        <v>12100</v>
      </c>
      <c r="W15" s="59">
        <f t="shared" si="59"/>
        <v>11600</v>
      </c>
      <c r="X15" s="59">
        <f t="shared" ref="X15:Y15" si="60">X14+1600</f>
        <v>11600</v>
      </c>
      <c r="Y15" s="59">
        <f t="shared" si="60"/>
        <v>10600</v>
      </c>
      <c r="Z15" s="69">
        <f t="shared" ref="Z15:AA15" si="61">Z14+1600</f>
        <v>10100</v>
      </c>
      <c r="AA15" s="59">
        <f t="shared" si="61"/>
        <v>10600</v>
      </c>
      <c r="AB15" s="59">
        <f t="shared" ref="AB15" si="62">AB14+1600</f>
        <v>10600</v>
      </c>
      <c r="AC15" s="59">
        <f t="shared" ref="AC15:AD15" si="63">AC14+1600</f>
        <v>11300</v>
      </c>
      <c r="AD15" s="59">
        <f t="shared" si="63"/>
        <v>13100</v>
      </c>
      <c r="AE15" s="59">
        <f t="shared" ref="AE15:AF15" si="64">AE14+1600</f>
        <v>18100</v>
      </c>
      <c r="AF15" s="59">
        <f t="shared" si="64"/>
        <v>11700</v>
      </c>
    </row>
    <row r="16" spans="1:70" ht="24" customHeight="1" x14ac:dyDescent="0.25">
      <c r="A16" s="89" t="s">
        <v>8</v>
      </c>
      <c r="B16" s="89"/>
      <c r="C16" s="8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70"/>
      <c r="AA16" s="9"/>
      <c r="AB16" s="9"/>
      <c r="AC16" s="9"/>
      <c r="AD16" s="9"/>
      <c r="AE16" s="9"/>
      <c r="AF16" s="9"/>
    </row>
    <row r="17" spans="1:62" ht="24" customHeight="1" x14ac:dyDescent="0.25">
      <c r="A17" s="85" t="s">
        <v>3</v>
      </c>
      <c r="B17" s="85"/>
      <c r="C17" s="85"/>
      <c r="D17" s="8">
        <f t="shared" ref="D17:S17" si="65">D14+1000</f>
        <v>21500</v>
      </c>
      <c r="E17" s="8">
        <f t="shared" si="65"/>
        <v>23000</v>
      </c>
      <c r="F17" s="8">
        <f t="shared" si="65"/>
        <v>21500</v>
      </c>
      <c r="G17" s="8">
        <f t="shared" si="65"/>
        <v>22000</v>
      </c>
      <c r="H17" s="8">
        <f t="shared" si="65"/>
        <v>20500</v>
      </c>
      <c r="I17" s="8">
        <f t="shared" si="65"/>
        <v>19000</v>
      </c>
      <c r="J17" s="8">
        <f t="shared" si="65"/>
        <v>17000</v>
      </c>
      <c r="K17" s="8">
        <f t="shared" si="65"/>
        <v>16000</v>
      </c>
      <c r="L17" s="8">
        <f t="shared" si="65"/>
        <v>15000</v>
      </c>
      <c r="M17" s="8">
        <f t="shared" si="65"/>
        <v>18000</v>
      </c>
      <c r="N17" s="8">
        <f t="shared" ref="N17" si="66">N14+1000</f>
        <v>19000</v>
      </c>
      <c r="O17" s="8">
        <f t="shared" si="65"/>
        <v>18000</v>
      </c>
      <c r="P17" s="8">
        <f t="shared" ref="P17" si="67">P14+1000</f>
        <v>19000</v>
      </c>
      <c r="Q17" s="8">
        <f t="shared" si="65"/>
        <v>15000</v>
      </c>
      <c r="R17" s="8">
        <f t="shared" ref="R17" si="68">R14+1000</f>
        <v>18000</v>
      </c>
      <c r="S17" s="8">
        <f t="shared" si="65"/>
        <v>15000</v>
      </c>
      <c r="T17" s="8">
        <f t="shared" ref="T17" si="69">T14+1000</f>
        <v>13000</v>
      </c>
      <c r="U17" s="8">
        <f>U14+500</f>
        <v>10500</v>
      </c>
      <c r="V17" s="8">
        <f>V14+500</f>
        <v>11000</v>
      </c>
      <c r="W17" s="8">
        <f>W14+500</f>
        <v>10500</v>
      </c>
      <c r="X17" s="8">
        <f t="shared" ref="X17" si="70">X14+1000</f>
        <v>11000</v>
      </c>
      <c r="Y17" s="8">
        <f t="shared" ref="Y17:Z17" si="71">Y14+1000</f>
        <v>10000</v>
      </c>
      <c r="Z17" s="69">
        <f t="shared" si="71"/>
        <v>9500</v>
      </c>
      <c r="AA17" s="8">
        <f t="shared" ref="AA17" si="72">AA14+1000</f>
        <v>10000</v>
      </c>
      <c r="AB17" s="8">
        <f t="shared" ref="AB17:AF17" si="73">AB14+2000</f>
        <v>11000</v>
      </c>
      <c r="AC17" s="8">
        <f t="shared" si="73"/>
        <v>11700</v>
      </c>
      <c r="AD17" s="8">
        <f t="shared" si="73"/>
        <v>13500</v>
      </c>
      <c r="AE17" s="8">
        <f t="shared" si="73"/>
        <v>18500</v>
      </c>
      <c r="AF17" s="8">
        <f t="shared" si="73"/>
        <v>12100</v>
      </c>
    </row>
    <row r="18" spans="1:62" ht="24" customHeight="1" x14ac:dyDescent="0.25">
      <c r="A18" s="85" t="s">
        <v>4</v>
      </c>
      <c r="B18" s="85"/>
      <c r="C18" s="85"/>
      <c r="D18" s="8">
        <f t="shared" ref="D18:S18" si="74">D17+1700</f>
        <v>23200</v>
      </c>
      <c r="E18" s="8">
        <f t="shared" si="74"/>
        <v>24700</v>
      </c>
      <c r="F18" s="8">
        <f t="shared" si="74"/>
        <v>23200</v>
      </c>
      <c r="G18" s="8">
        <f t="shared" si="74"/>
        <v>23700</v>
      </c>
      <c r="H18" s="8">
        <f t="shared" si="74"/>
        <v>22200</v>
      </c>
      <c r="I18" s="8">
        <f t="shared" si="74"/>
        <v>20700</v>
      </c>
      <c r="J18" s="8">
        <f t="shared" si="74"/>
        <v>18700</v>
      </c>
      <c r="K18" s="8">
        <f t="shared" si="74"/>
        <v>17700</v>
      </c>
      <c r="L18" s="8">
        <f t="shared" si="74"/>
        <v>16700</v>
      </c>
      <c r="M18" s="8">
        <f t="shared" si="74"/>
        <v>19700</v>
      </c>
      <c r="N18" s="8">
        <f t="shared" ref="N18" si="75">N17+1700</f>
        <v>20700</v>
      </c>
      <c r="O18" s="8">
        <f t="shared" si="74"/>
        <v>19700</v>
      </c>
      <c r="P18" s="8">
        <f t="shared" ref="P18" si="76">P17+1700</f>
        <v>20700</v>
      </c>
      <c r="Q18" s="8">
        <f t="shared" si="74"/>
        <v>16700</v>
      </c>
      <c r="R18" s="8">
        <f t="shared" ref="R18" si="77">R17+1700</f>
        <v>19700</v>
      </c>
      <c r="S18" s="8">
        <f t="shared" si="74"/>
        <v>16700</v>
      </c>
      <c r="T18" s="8">
        <f t="shared" ref="T18" si="78">T17+1700</f>
        <v>14700</v>
      </c>
      <c r="U18" s="8">
        <f>U17+1600</f>
        <v>12100</v>
      </c>
      <c r="V18" s="8">
        <f>V17+1600</f>
        <v>12600</v>
      </c>
      <c r="W18" s="8">
        <f>W17+1600</f>
        <v>12100</v>
      </c>
      <c r="X18" s="8">
        <f t="shared" ref="X18" si="79">X17+1600</f>
        <v>12600</v>
      </c>
      <c r="Y18" s="8">
        <f>Y17+1600</f>
        <v>11600</v>
      </c>
      <c r="Z18" s="69">
        <f>Z17+1600</f>
        <v>11100</v>
      </c>
      <c r="AA18" s="8">
        <f>AA17+1600</f>
        <v>11600</v>
      </c>
      <c r="AB18" s="8">
        <f>AB17+1700</f>
        <v>12700</v>
      </c>
      <c r="AC18" s="8">
        <f>AC17+1700</f>
        <v>13400</v>
      </c>
      <c r="AD18" s="8">
        <f>AD17+1700</f>
        <v>15200</v>
      </c>
      <c r="AE18" s="8">
        <f>AE17+1700</f>
        <v>20200</v>
      </c>
      <c r="AF18" s="8">
        <f>AF17+1700</f>
        <v>13800</v>
      </c>
    </row>
    <row r="19" spans="1:62" ht="27" customHeight="1" x14ac:dyDescent="0.25">
      <c r="A19" s="76" t="s">
        <v>9</v>
      </c>
      <c r="B19" s="76"/>
      <c r="C19" s="76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70"/>
      <c r="AA19" s="9"/>
      <c r="AB19" s="9"/>
      <c r="AC19" s="9"/>
      <c r="AD19" s="9"/>
      <c r="AE19" s="9"/>
      <c r="AF19" s="9"/>
    </row>
    <row r="20" spans="1:62" ht="27.6" customHeight="1" x14ac:dyDescent="0.25">
      <c r="A20" s="85" t="s">
        <v>3</v>
      </c>
      <c r="B20" s="85"/>
      <c r="C20" s="85"/>
      <c r="D20" s="8">
        <f t="shared" ref="D20:F20" si="80">D5+6000</f>
        <v>23000</v>
      </c>
      <c r="E20" s="8">
        <f t="shared" si="80"/>
        <v>24500</v>
      </c>
      <c r="F20" s="8">
        <f t="shared" si="80"/>
        <v>23000</v>
      </c>
      <c r="G20" s="8">
        <f>G5+13000</f>
        <v>31500</v>
      </c>
      <c r="H20" s="8">
        <f>H5+13000</f>
        <v>30000</v>
      </c>
      <c r="I20" s="8">
        <f>I5+13000</f>
        <v>28500</v>
      </c>
      <c r="J20" s="8">
        <f t="shared" ref="J20:T20" si="81">J5+13000</f>
        <v>26500</v>
      </c>
      <c r="K20" s="8">
        <f t="shared" si="81"/>
        <v>25500</v>
      </c>
      <c r="L20" s="8">
        <f t="shared" si="81"/>
        <v>24500</v>
      </c>
      <c r="M20" s="8">
        <f t="shared" si="81"/>
        <v>27500</v>
      </c>
      <c r="N20" s="8">
        <f t="shared" ref="N20" si="82">N5+13000</f>
        <v>28500</v>
      </c>
      <c r="O20" s="8">
        <f t="shared" si="81"/>
        <v>27500</v>
      </c>
      <c r="P20" s="8">
        <f t="shared" ref="P20" si="83">P5+13000</f>
        <v>28500</v>
      </c>
      <c r="Q20" s="8">
        <f t="shared" si="81"/>
        <v>24500</v>
      </c>
      <c r="R20" s="8">
        <f t="shared" ref="R20" si="84">R5+13000</f>
        <v>27500</v>
      </c>
      <c r="S20" s="8">
        <f t="shared" si="81"/>
        <v>24500</v>
      </c>
      <c r="T20" s="8">
        <f t="shared" si="81"/>
        <v>22500</v>
      </c>
      <c r="U20" s="8">
        <v>11500</v>
      </c>
      <c r="V20" s="8">
        <f>V5+5000</f>
        <v>13000</v>
      </c>
      <c r="W20" s="8">
        <f>W5+5000</f>
        <v>12500</v>
      </c>
      <c r="X20" s="8">
        <v>11000</v>
      </c>
      <c r="Y20" s="8">
        <v>10000</v>
      </c>
      <c r="Z20" s="69">
        <v>10000</v>
      </c>
      <c r="AA20" s="8">
        <v>10000</v>
      </c>
      <c r="AB20" s="8">
        <v>10000</v>
      </c>
      <c r="AC20" s="8">
        <f t="shared" ref="AC20:AF20" si="85">AC5+6500</f>
        <v>13200</v>
      </c>
      <c r="AD20" s="8">
        <f t="shared" si="85"/>
        <v>15000</v>
      </c>
      <c r="AE20" s="8">
        <f t="shared" si="85"/>
        <v>20000</v>
      </c>
      <c r="AF20" s="8">
        <f t="shared" si="85"/>
        <v>13600</v>
      </c>
    </row>
    <row r="21" spans="1:62" ht="27.6" customHeight="1" x14ac:dyDescent="0.25">
      <c r="A21" s="85" t="s">
        <v>4</v>
      </c>
      <c r="B21" s="85"/>
      <c r="C21" s="85"/>
      <c r="D21" s="8">
        <f t="shared" ref="D21:I21" si="86">D20+1700</f>
        <v>24700</v>
      </c>
      <c r="E21" s="8">
        <f t="shared" si="86"/>
        <v>26200</v>
      </c>
      <c r="F21" s="8">
        <f t="shared" si="86"/>
        <v>24700</v>
      </c>
      <c r="G21" s="8">
        <f t="shared" si="86"/>
        <v>33200</v>
      </c>
      <c r="H21" s="8">
        <f t="shared" si="86"/>
        <v>31700</v>
      </c>
      <c r="I21" s="8">
        <f t="shared" si="86"/>
        <v>30200</v>
      </c>
      <c r="J21" s="8">
        <f t="shared" ref="J21:T21" si="87">J20+1700</f>
        <v>28200</v>
      </c>
      <c r="K21" s="8">
        <f t="shared" si="87"/>
        <v>27200</v>
      </c>
      <c r="L21" s="8">
        <f t="shared" si="87"/>
        <v>26200</v>
      </c>
      <c r="M21" s="8">
        <f t="shared" si="87"/>
        <v>29200</v>
      </c>
      <c r="N21" s="8">
        <f t="shared" ref="N21" si="88">N20+1700</f>
        <v>30200</v>
      </c>
      <c r="O21" s="8">
        <f t="shared" si="87"/>
        <v>29200</v>
      </c>
      <c r="P21" s="8">
        <f t="shared" ref="P21" si="89">P20+1700</f>
        <v>30200</v>
      </c>
      <c r="Q21" s="8">
        <f t="shared" si="87"/>
        <v>26200</v>
      </c>
      <c r="R21" s="8">
        <f t="shared" ref="R21" si="90">R20+1700</f>
        <v>29200</v>
      </c>
      <c r="S21" s="8">
        <f t="shared" si="87"/>
        <v>26200</v>
      </c>
      <c r="T21" s="8">
        <f t="shared" si="87"/>
        <v>24200</v>
      </c>
      <c r="U21" s="8">
        <f t="shared" ref="U21" si="91">U20+1600</f>
        <v>13100</v>
      </c>
      <c r="V21" s="8">
        <f t="shared" ref="V21" si="92">V20+1600</f>
        <v>14600</v>
      </c>
      <c r="W21" s="8">
        <f t="shared" ref="W21" si="93">W20+1600</f>
        <v>14100</v>
      </c>
      <c r="X21" s="8">
        <f t="shared" ref="X21:AB21" si="94">X20+1600</f>
        <v>12600</v>
      </c>
      <c r="Y21" s="8">
        <f t="shared" ref="Y21:Z21" si="95">Y20+1600</f>
        <v>11600</v>
      </c>
      <c r="Z21" s="69">
        <f t="shared" si="95"/>
        <v>11600</v>
      </c>
      <c r="AA21" s="8">
        <f t="shared" ref="AA21" si="96">AA20+1600</f>
        <v>11600</v>
      </c>
      <c r="AB21" s="8">
        <f t="shared" si="94"/>
        <v>11600</v>
      </c>
      <c r="AC21" s="8">
        <f>AC20+1700</f>
        <v>14900</v>
      </c>
      <c r="AD21" s="8">
        <f>AD20+1700</f>
        <v>16700</v>
      </c>
      <c r="AE21" s="8">
        <f>AE20+1700</f>
        <v>21700</v>
      </c>
      <c r="AF21" s="8">
        <f>AF20+1700</f>
        <v>15300</v>
      </c>
    </row>
    <row r="22" spans="1:62" ht="26.45" customHeight="1" x14ac:dyDescent="0.25">
      <c r="A22" s="76" t="s">
        <v>10</v>
      </c>
      <c r="B22" s="76"/>
      <c r="C22" s="7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70"/>
      <c r="AA22" s="9"/>
      <c r="AB22" s="9"/>
      <c r="AC22" s="9"/>
      <c r="AD22" s="9"/>
      <c r="AE22" s="9"/>
      <c r="AF22" s="9"/>
    </row>
    <row r="23" spans="1:62" ht="27.6" customHeight="1" x14ac:dyDescent="0.25">
      <c r="A23" s="85" t="s">
        <v>3</v>
      </c>
      <c r="B23" s="85"/>
      <c r="C23" s="85"/>
      <c r="D23" s="8">
        <f t="shared" ref="D23:F23" si="97">D5+7500</f>
        <v>24500</v>
      </c>
      <c r="E23" s="8">
        <f t="shared" si="97"/>
        <v>26000</v>
      </c>
      <c r="F23" s="8">
        <f t="shared" si="97"/>
        <v>24500</v>
      </c>
      <c r="G23" s="8">
        <f>G5+14500</f>
        <v>33000</v>
      </c>
      <c r="H23" s="8">
        <f>H5+14500</f>
        <v>31500</v>
      </c>
      <c r="I23" s="8">
        <f>I5+14500</f>
        <v>30000</v>
      </c>
      <c r="J23" s="8">
        <f t="shared" ref="J23:T23" si="98">J5+14500</f>
        <v>28000</v>
      </c>
      <c r="K23" s="8">
        <f t="shared" si="98"/>
        <v>27000</v>
      </c>
      <c r="L23" s="8">
        <f t="shared" si="98"/>
        <v>26000</v>
      </c>
      <c r="M23" s="8">
        <f t="shared" si="98"/>
        <v>29000</v>
      </c>
      <c r="N23" s="8">
        <f t="shared" ref="N23" si="99">N5+14500</f>
        <v>30000</v>
      </c>
      <c r="O23" s="8">
        <f t="shared" si="98"/>
        <v>29000</v>
      </c>
      <c r="P23" s="8">
        <f t="shared" ref="P23" si="100">P5+14500</f>
        <v>30000</v>
      </c>
      <c r="Q23" s="8">
        <f t="shared" si="98"/>
        <v>26000</v>
      </c>
      <c r="R23" s="8">
        <f t="shared" ref="R23" si="101">R5+14500</f>
        <v>29000</v>
      </c>
      <c r="S23" s="8">
        <f t="shared" si="98"/>
        <v>26000</v>
      </c>
      <c r="T23" s="8">
        <f t="shared" si="98"/>
        <v>24000</v>
      </c>
      <c r="U23" s="8">
        <f>U5+5500</f>
        <v>13000</v>
      </c>
      <c r="V23" s="8">
        <f>V5+6500</f>
        <v>14500</v>
      </c>
      <c r="W23" s="8">
        <f>W5+6500</f>
        <v>14000</v>
      </c>
      <c r="X23" s="8">
        <f>X5+5500</f>
        <v>12500</v>
      </c>
      <c r="Y23" s="8">
        <f>Y5+5500</f>
        <v>11500</v>
      </c>
      <c r="Z23" s="69">
        <f>Z5+5500</f>
        <v>11000</v>
      </c>
      <c r="AA23" s="8">
        <f>AA5+5500</f>
        <v>11500</v>
      </c>
      <c r="AB23" s="8">
        <f>AB5+5500</f>
        <v>11500</v>
      </c>
      <c r="AC23" s="8">
        <f t="shared" ref="AC23:AF23" si="102">AC5+8000</f>
        <v>14700</v>
      </c>
      <c r="AD23" s="8">
        <f t="shared" si="102"/>
        <v>16500</v>
      </c>
      <c r="AE23" s="8">
        <f t="shared" si="102"/>
        <v>21500</v>
      </c>
      <c r="AF23" s="8">
        <f t="shared" si="102"/>
        <v>15100</v>
      </c>
    </row>
    <row r="24" spans="1:62" ht="27.6" customHeight="1" x14ac:dyDescent="0.25">
      <c r="A24" s="85" t="s">
        <v>4</v>
      </c>
      <c r="B24" s="85"/>
      <c r="C24" s="85"/>
      <c r="D24" s="8">
        <f t="shared" ref="D24:I24" si="103">D23+1700</f>
        <v>26200</v>
      </c>
      <c r="E24" s="8">
        <f t="shared" si="103"/>
        <v>27700</v>
      </c>
      <c r="F24" s="8">
        <f t="shared" si="103"/>
        <v>26200</v>
      </c>
      <c r="G24" s="8">
        <f t="shared" si="103"/>
        <v>34700</v>
      </c>
      <c r="H24" s="8">
        <f t="shared" si="103"/>
        <v>33200</v>
      </c>
      <c r="I24" s="8">
        <f t="shared" si="103"/>
        <v>31700</v>
      </c>
      <c r="J24" s="8">
        <f t="shared" ref="J24:T24" si="104">J23+1700</f>
        <v>29700</v>
      </c>
      <c r="K24" s="8">
        <f t="shared" si="104"/>
        <v>28700</v>
      </c>
      <c r="L24" s="8">
        <f t="shared" si="104"/>
        <v>27700</v>
      </c>
      <c r="M24" s="8">
        <f t="shared" si="104"/>
        <v>30700</v>
      </c>
      <c r="N24" s="8">
        <f t="shared" ref="N24" si="105">N23+1700</f>
        <v>31700</v>
      </c>
      <c r="O24" s="8">
        <f t="shared" si="104"/>
        <v>30700</v>
      </c>
      <c r="P24" s="8">
        <f t="shared" ref="P24" si="106">P23+1700</f>
        <v>31700</v>
      </c>
      <c r="Q24" s="8">
        <f t="shared" si="104"/>
        <v>27700</v>
      </c>
      <c r="R24" s="8">
        <f t="shared" ref="R24" si="107">R23+1700</f>
        <v>30700</v>
      </c>
      <c r="S24" s="8">
        <f t="shared" si="104"/>
        <v>27700</v>
      </c>
      <c r="T24" s="8">
        <f t="shared" si="104"/>
        <v>25700</v>
      </c>
      <c r="U24" s="8">
        <f t="shared" ref="U24" si="108">U23+1600</f>
        <v>14600</v>
      </c>
      <c r="V24" s="8">
        <f>V23+1600</f>
        <v>16100</v>
      </c>
      <c r="W24" s="8">
        <f>W23+1600</f>
        <v>15600</v>
      </c>
      <c r="X24" s="8">
        <f t="shared" ref="X24:AB24" si="109">X23+1600</f>
        <v>14100</v>
      </c>
      <c r="Y24" s="8">
        <f t="shared" ref="Y24:Z24" si="110">Y23+1600</f>
        <v>13100</v>
      </c>
      <c r="Z24" s="69">
        <f t="shared" si="110"/>
        <v>12600</v>
      </c>
      <c r="AA24" s="8">
        <f t="shared" ref="AA24" si="111">AA23+1600</f>
        <v>13100</v>
      </c>
      <c r="AB24" s="8">
        <f t="shared" si="109"/>
        <v>13100</v>
      </c>
      <c r="AC24" s="8">
        <f>AC23+1700</f>
        <v>16400</v>
      </c>
      <c r="AD24" s="8">
        <f>AD23+1700</f>
        <v>18200</v>
      </c>
      <c r="AE24" s="8">
        <f>AE23+1700</f>
        <v>23200</v>
      </c>
      <c r="AF24" s="8">
        <f>AF23+1700</f>
        <v>16800</v>
      </c>
    </row>
    <row r="25" spans="1:62" s="11" customFormat="1" ht="27" customHeight="1" x14ac:dyDescent="0.25">
      <c r="A25" s="76" t="s">
        <v>11</v>
      </c>
      <c r="B25" s="76"/>
      <c r="C25" s="7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71"/>
      <c r="AA25" s="10"/>
      <c r="AB25" s="10"/>
      <c r="AC25" s="10"/>
      <c r="AD25" s="10"/>
      <c r="AE25" s="10"/>
      <c r="AF25" s="10"/>
    </row>
    <row r="26" spans="1:62" s="11" customFormat="1" ht="34.9" customHeight="1" x14ac:dyDescent="0.25">
      <c r="A26" s="85" t="s">
        <v>3</v>
      </c>
      <c r="B26" s="85"/>
      <c r="C26" s="85"/>
      <c r="D26" s="8">
        <f t="shared" ref="D26:F26" si="112">D5+9000</f>
        <v>26000</v>
      </c>
      <c r="E26" s="8">
        <f t="shared" si="112"/>
        <v>27500</v>
      </c>
      <c r="F26" s="8">
        <f t="shared" si="112"/>
        <v>26000</v>
      </c>
      <c r="G26" s="8">
        <f>G5+16000</f>
        <v>34500</v>
      </c>
      <c r="H26" s="8">
        <f>H5+16000</f>
        <v>33000</v>
      </c>
      <c r="I26" s="8">
        <f>I5+16000</f>
        <v>31500</v>
      </c>
      <c r="J26" s="8">
        <f t="shared" ref="J26:T26" si="113">J5+16000</f>
        <v>29500</v>
      </c>
      <c r="K26" s="8">
        <f t="shared" si="113"/>
        <v>28500</v>
      </c>
      <c r="L26" s="8">
        <f t="shared" si="113"/>
        <v>27500</v>
      </c>
      <c r="M26" s="8">
        <f t="shared" si="113"/>
        <v>30500</v>
      </c>
      <c r="N26" s="8">
        <f t="shared" ref="N26" si="114">N5+16000</f>
        <v>31500</v>
      </c>
      <c r="O26" s="8">
        <f t="shared" si="113"/>
        <v>30500</v>
      </c>
      <c r="P26" s="8">
        <f t="shared" ref="P26" si="115">P5+16000</f>
        <v>31500</v>
      </c>
      <c r="Q26" s="8">
        <f t="shared" si="113"/>
        <v>27500</v>
      </c>
      <c r="R26" s="8">
        <f t="shared" ref="R26" si="116">R5+16000</f>
        <v>30500</v>
      </c>
      <c r="S26" s="8">
        <f t="shared" si="113"/>
        <v>27500</v>
      </c>
      <c r="T26" s="8">
        <f t="shared" si="113"/>
        <v>25500</v>
      </c>
      <c r="U26" s="8">
        <f>U5+7000</f>
        <v>14500</v>
      </c>
      <c r="V26" s="8">
        <f>V5+8000</f>
        <v>16000</v>
      </c>
      <c r="W26" s="8">
        <f>W5+8000</f>
        <v>15500</v>
      </c>
      <c r="X26" s="8">
        <f>X5+7000</f>
        <v>14000</v>
      </c>
      <c r="Y26" s="8">
        <f>Y5+7000</f>
        <v>13000</v>
      </c>
      <c r="Z26" s="69">
        <f>Z5+7000</f>
        <v>12500</v>
      </c>
      <c r="AA26" s="8">
        <f>AA5+7000</f>
        <v>13000</v>
      </c>
      <c r="AB26" s="8">
        <f>AB5+7000</f>
        <v>13000</v>
      </c>
      <c r="AC26" s="8">
        <f t="shared" ref="AC26:AF26" si="117">AC5+10000</f>
        <v>16700</v>
      </c>
      <c r="AD26" s="8">
        <f t="shared" si="117"/>
        <v>18500</v>
      </c>
      <c r="AE26" s="8">
        <f t="shared" si="117"/>
        <v>23500</v>
      </c>
      <c r="AF26" s="8">
        <f t="shared" si="117"/>
        <v>17100</v>
      </c>
    </row>
    <row r="27" spans="1:62" s="11" customFormat="1" ht="34.9" customHeight="1" x14ac:dyDescent="0.25">
      <c r="A27" s="85" t="s">
        <v>4</v>
      </c>
      <c r="B27" s="85"/>
      <c r="C27" s="85"/>
      <c r="D27" s="8">
        <f t="shared" ref="D27:I27" si="118">D26+1700</f>
        <v>27700</v>
      </c>
      <c r="E27" s="8">
        <f t="shared" si="118"/>
        <v>29200</v>
      </c>
      <c r="F27" s="8">
        <f t="shared" si="118"/>
        <v>27700</v>
      </c>
      <c r="G27" s="8">
        <f t="shared" si="118"/>
        <v>36200</v>
      </c>
      <c r="H27" s="8">
        <f t="shared" si="118"/>
        <v>34700</v>
      </c>
      <c r="I27" s="8">
        <f t="shared" si="118"/>
        <v>33200</v>
      </c>
      <c r="J27" s="8">
        <f t="shared" ref="J27:T27" si="119">J26+1700</f>
        <v>31200</v>
      </c>
      <c r="K27" s="8">
        <f t="shared" si="119"/>
        <v>30200</v>
      </c>
      <c r="L27" s="8">
        <f t="shared" si="119"/>
        <v>29200</v>
      </c>
      <c r="M27" s="8">
        <f t="shared" si="119"/>
        <v>32200</v>
      </c>
      <c r="N27" s="8">
        <f t="shared" ref="N27" si="120">N26+1700</f>
        <v>33200</v>
      </c>
      <c r="O27" s="8">
        <f t="shared" si="119"/>
        <v>32200</v>
      </c>
      <c r="P27" s="8">
        <f t="shared" ref="P27" si="121">P26+1700</f>
        <v>33200</v>
      </c>
      <c r="Q27" s="8">
        <f t="shared" si="119"/>
        <v>29200</v>
      </c>
      <c r="R27" s="8">
        <f t="shared" ref="R27" si="122">R26+1700</f>
        <v>32200</v>
      </c>
      <c r="S27" s="8">
        <f t="shared" si="119"/>
        <v>29200</v>
      </c>
      <c r="T27" s="8">
        <f t="shared" si="119"/>
        <v>27200</v>
      </c>
      <c r="U27" s="8">
        <f t="shared" ref="U27" si="123">U26+1600</f>
        <v>16100</v>
      </c>
      <c r="V27" s="8">
        <f t="shared" ref="V27" si="124">V26+1600</f>
        <v>17600</v>
      </c>
      <c r="W27" s="8">
        <f t="shared" ref="W27" si="125">W26+1600</f>
        <v>17100</v>
      </c>
      <c r="X27" s="8">
        <f t="shared" ref="X27:AB27" si="126">X26+1600</f>
        <v>15600</v>
      </c>
      <c r="Y27" s="8">
        <f t="shared" ref="Y27:Z27" si="127">Y26+1600</f>
        <v>14600</v>
      </c>
      <c r="Z27" s="69">
        <f t="shared" si="127"/>
        <v>14100</v>
      </c>
      <c r="AA27" s="8">
        <f t="shared" ref="AA27" si="128">AA26+1600</f>
        <v>14600</v>
      </c>
      <c r="AB27" s="8">
        <f t="shared" si="126"/>
        <v>14600</v>
      </c>
      <c r="AC27" s="8">
        <f>AC26+1700</f>
        <v>18400</v>
      </c>
      <c r="AD27" s="8">
        <f>AD26+1700</f>
        <v>20200</v>
      </c>
      <c r="AE27" s="8">
        <f>AE26+1700</f>
        <v>25200</v>
      </c>
      <c r="AF27" s="8">
        <f>AF26+1700</f>
        <v>18800</v>
      </c>
    </row>
    <row r="28" spans="1:62" x14ac:dyDescent="0.25">
      <c r="A28" s="76" t="s">
        <v>12</v>
      </c>
      <c r="B28" s="76"/>
      <c r="C28" s="7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70"/>
      <c r="AA28" s="9"/>
      <c r="AB28" s="9"/>
      <c r="AC28" s="9"/>
      <c r="AD28" s="9"/>
      <c r="AE28" s="9"/>
      <c r="AF28" s="9"/>
    </row>
    <row r="29" spans="1:62" ht="27.6" customHeight="1" x14ac:dyDescent="0.25">
      <c r="A29" s="85" t="s">
        <v>3</v>
      </c>
      <c r="B29" s="85"/>
      <c r="C29" s="85"/>
      <c r="D29" s="8">
        <f t="shared" ref="D29:F29" si="129">D5+13000</f>
        <v>30000</v>
      </c>
      <c r="E29" s="8">
        <f t="shared" si="129"/>
        <v>31500</v>
      </c>
      <c r="F29" s="8">
        <f t="shared" si="129"/>
        <v>30000</v>
      </c>
      <c r="G29" s="8">
        <f>G5+20000</f>
        <v>38500</v>
      </c>
      <c r="H29" s="8">
        <f>H5+20000</f>
        <v>37000</v>
      </c>
      <c r="I29" s="8">
        <f>I5+20000</f>
        <v>35500</v>
      </c>
      <c r="J29" s="8">
        <f t="shared" ref="J29:T29" si="130">J5+20000</f>
        <v>33500</v>
      </c>
      <c r="K29" s="8">
        <f t="shared" si="130"/>
        <v>32500</v>
      </c>
      <c r="L29" s="8">
        <f t="shared" si="130"/>
        <v>31500</v>
      </c>
      <c r="M29" s="8">
        <f t="shared" si="130"/>
        <v>34500</v>
      </c>
      <c r="N29" s="8">
        <f t="shared" ref="N29" si="131">N5+20000</f>
        <v>35500</v>
      </c>
      <c r="O29" s="8">
        <f t="shared" si="130"/>
        <v>34500</v>
      </c>
      <c r="P29" s="8">
        <f t="shared" ref="P29" si="132">P5+20000</f>
        <v>35500</v>
      </c>
      <c r="Q29" s="8">
        <f t="shared" si="130"/>
        <v>31500</v>
      </c>
      <c r="R29" s="8">
        <f t="shared" ref="R29" si="133">R5+20000</f>
        <v>34500</v>
      </c>
      <c r="S29" s="8">
        <f t="shared" si="130"/>
        <v>31500</v>
      </c>
      <c r="T29" s="8">
        <f t="shared" si="130"/>
        <v>29500</v>
      </c>
      <c r="U29" s="8">
        <f>U5+19000</f>
        <v>26500</v>
      </c>
      <c r="V29" s="8">
        <f>V5+20000</f>
        <v>28000</v>
      </c>
      <c r="W29" s="8">
        <f>W5+20000</f>
        <v>27500</v>
      </c>
      <c r="X29" s="8">
        <f>X5+19000</f>
        <v>26000</v>
      </c>
      <c r="Y29" s="8">
        <f>Y5+19000</f>
        <v>25000</v>
      </c>
      <c r="Z29" s="69">
        <f>Z5+19000</f>
        <v>24500</v>
      </c>
      <c r="AA29" s="8">
        <f>AA5+19000</f>
        <v>25000</v>
      </c>
      <c r="AB29" s="8">
        <f>AB5+19000</f>
        <v>25000</v>
      </c>
      <c r="AC29" s="8">
        <f t="shared" ref="AC29:AF29" si="134">AC5+20000</f>
        <v>26700</v>
      </c>
      <c r="AD29" s="8">
        <f t="shared" si="134"/>
        <v>28500</v>
      </c>
      <c r="AE29" s="8">
        <f t="shared" si="134"/>
        <v>33500</v>
      </c>
      <c r="AF29" s="8">
        <f t="shared" si="134"/>
        <v>27100</v>
      </c>
    </row>
    <row r="30" spans="1:62" ht="27.6" customHeight="1" x14ac:dyDescent="0.25">
      <c r="A30" s="85" t="s">
        <v>4</v>
      </c>
      <c r="B30" s="85"/>
      <c r="C30" s="85"/>
      <c r="D30" s="8">
        <f t="shared" ref="D30:I30" si="135">D29+1700</f>
        <v>31700</v>
      </c>
      <c r="E30" s="8">
        <f t="shared" si="135"/>
        <v>33200</v>
      </c>
      <c r="F30" s="8">
        <f t="shared" si="135"/>
        <v>31700</v>
      </c>
      <c r="G30" s="8">
        <f t="shared" si="135"/>
        <v>40200</v>
      </c>
      <c r="H30" s="8">
        <f t="shared" si="135"/>
        <v>38700</v>
      </c>
      <c r="I30" s="8">
        <f t="shared" si="135"/>
        <v>37200</v>
      </c>
      <c r="J30" s="8">
        <f t="shared" ref="J30:T30" si="136">J29+1700</f>
        <v>35200</v>
      </c>
      <c r="K30" s="8">
        <f t="shared" si="136"/>
        <v>34200</v>
      </c>
      <c r="L30" s="8">
        <f t="shared" si="136"/>
        <v>33200</v>
      </c>
      <c r="M30" s="8">
        <f t="shared" si="136"/>
        <v>36200</v>
      </c>
      <c r="N30" s="8">
        <f t="shared" ref="N30" si="137">N29+1700</f>
        <v>37200</v>
      </c>
      <c r="O30" s="8">
        <f t="shared" si="136"/>
        <v>36200</v>
      </c>
      <c r="P30" s="8">
        <f t="shared" ref="P30" si="138">P29+1700</f>
        <v>37200</v>
      </c>
      <c r="Q30" s="8">
        <f t="shared" si="136"/>
        <v>33200</v>
      </c>
      <c r="R30" s="8">
        <f t="shared" ref="R30" si="139">R29+1700</f>
        <v>36200</v>
      </c>
      <c r="S30" s="8">
        <f t="shared" si="136"/>
        <v>33200</v>
      </c>
      <c r="T30" s="8">
        <f t="shared" si="136"/>
        <v>31200</v>
      </c>
      <c r="U30" s="8">
        <f t="shared" ref="U30" si="140">U29+1600</f>
        <v>28100</v>
      </c>
      <c r="V30" s="8">
        <f t="shared" ref="V30" si="141">V29+1600</f>
        <v>29600</v>
      </c>
      <c r="W30" s="8">
        <f t="shared" ref="W30" si="142">W29+1600</f>
        <v>29100</v>
      </c>
      <c r="X30" s="8">
        <f t="shared" ref="X30:AB30" si="143">X29+1600</f>
        <v>27600</v>
      </c>
      <c r="Y30" s="8">
        <f t="shared" ref="Y30:Z30" si="144">Y29+1600</f>
        <v>26600</v>
      </c>
      <c r="Z30" s="69">
        <f t="shared" si="144"/>
        <v>26100</v>
      </c>
      <c r="AA30" s="8">
        <f t="shared" ref="AA30" si="145">AA29+1600</f>
        <v>26600</v>
      </c>
      <c r="AB30" s="8">
        <f t="shared" si="143"/>
        <v>26600</v>
      </c>
      <c r="AC30" s="8">
        <f>AC29+1700</f>
        <v>28400</v>
      </c>
      <c r="AD30" s="8">
        <f>AD29+1700</f>
        <v>30200</v>
      </c>
      <c r="AE30" s="8">
        <f>AE29+1700</f>
        <v>35200</v>
      </c>
      <c r="AF30" s="8">
        <f>AF29+1700</f>
        <v>28800</v>
      </c>
    </row>
    <row r="31" spans="1:62" ht="15.75" thickBot="1" x14ac:dyDescent="0.3">
      <c r="A31" s="12"/>
      <c r="B31" s="13"/>
      <c r="C31" s="13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</row>
    <row r="32" spans="1:62" ht="74.45" customHeight="1" thickBot="1" x14ac:dyDescent="0.3">
      <c r="A32" s="14" t="s">
        <v>13</v>
      </c>
      <c r="B32" s="90"/>
      <c r="C32" s="91"/>
      <c r="D32" s="15"/>
      <c r="E32" s="15"/>
      <c r="F32" s="15"/>
      <c r="G32" s="15"/>
      <c r="H32" s="16"/>
      <c r="I32" s="12"/>
      <c r="J32" s="12"/>
      <c r="K32" s="12"/>
      <c r="L32" s="12"/>
      <c r="M32" s="16"/>
      <c r="N32" s="16"/>
      <c r="O32" s="16"/>
      <c r="P32" s="16"/>
      <c r="Q32" s="16"/>
      <c r="R32" s="16"/>
      <c r="S32" s="12"/>
      <c r="T32" s="16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</row>
    <row r="33" spans="1:62" ht="60.6" customHeight="1" thickBot="1" x14ac:dyDescent="0.3">
      <c r="A33" s="17" t="s">
        <v>14</v>
      </c>
      <c r="B33" s="94">
        <v>4100</v>
      </c>
      <c r="C33" s="95"/>
      <c r="D33" s="15"/>
      <c r="E33" s="15"/>
      <c r="F33" s="15"/>
      <c r="G33" s="15"/>
      <c r="H33" s="1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</row>
    <row r="34" spans="1:62" ht="75.75" thickBot="1" x14ac:dyDescent="0.3">
      <c r="A34" s="18" t="s">
        <v>15</v>
      </c>
      <c r="B34" s="92" t="s">
        <v>16</v>
      </c>
      <c r="C34" s="93"/>
      <c r="D34" s="15"/>
      <c r="E34" s="15"/>
      <c r="F34" s="15"/>
      <c r="G34" s="15"/>
      <c r="H34" s="15"/>
    </row>
    <row r="35" spans="1:62" ht="45" customHeight="1" thickBot="1" x14ac:dyDescent="0.3">
      <c r="A35" s="18" t="s">
        <v>17</v>
      </c>
      <c r="B35" s="96" t="s">
        <v>18</v>
      </c>
      <c r="C35" s="97"/>
      <c r="D35" s="15"/>
      <c r="E35" s="15"/>
      <c r="F35" s="15"/>
      <c r="G35" s="15"/>
      <c r="H35" s="15"/>
    </row>
    <row r="36" spans="1:62" ht="90.75" thickBot="1" x14ac:dyDescent="0.3">
      <c r="A36" s="18" t="s">
        <v>19</v>
      </c>
      <c r="B36" s="96" t="s">
        <v>20</v>
      </c>
      <c r="C36" s="97"/>
      <c r="D36" s="15"/>
      <c r="E36" s="15"/>
      <c r="F36" s="15"/>
      <c r="G36" s="15"/>
      <c r="H36" s="15"/>
    </row>
    <row r="37" spans="1:62" ht="29.25" hidden="1" thickBot="1" x14ac:dyDescent="0.3">
      <c r="A37" s="19" t="s">
        <v>21</v>
      </c>
      <c r="B37" s="90"/>
      <c r="C37" s="91"/>
      <c r="D37" s="15"/>
      <c r="E37" s="15"/>
      <c r="F37" s="15"/>
      <c r="G37" s="15"/>
      <c r="H37" s="15"/>
    </row>
    <row r="38" spans="1:62" ht="35.25" hidden="1" customHeight="1" thickBot="1" x14ac:dyDescent="0.3">
      <c r="A38" s="20" t="s">
        <v>22</v>
      </c>
      <c r="B38" s="98" t="s">
        <v>23</v>
      </c>
      <c r="C38" s="93"/>
      <c r="D38" s="15"/>
      <c r="E38" s="15"/>
      <c r="F38" s="15"/>
      <c r="G38" s="15"/>
      <c r="H38" s="15"/>
    </row>
    <row r="39" spans="1:62" ht="60.75" hidden="1" thickBot="1" x14ac:dyDescent="0.3">
      <c r="A39" s="18" t="s">
        <v>24</v>
      </c>
      <c r="B39" s="92" t="s">
        <v>16</v>
      </c>
      <c r="C39" s="93"/>
      <c r="D39" s="15"/>
      <c r="E39" s="15"/>
      <c r="F39" s="15"/>
      <c r="G39" s="15"/>
      <c r="H39" s="15"/>
    </row>
    <row r="40" spans="1:62" ht="45" hidden="1" customHeight="1" thickBot="1" x14ac:dyDescent="0.3">
      <c r="A40" s="18" t="s">
        <v>25</v>
      </c>
      <c r="B40" s="92" t="s">
        <v>26</v>
      </c>
      <c r="C40" s="93"/>
      <c r="D40" s="15"/>
      <c r="E40" s="15"/>
      <c r="F40" s="15"/>
      <c r="G40" s="15"/>
      <c r="H40" s="15"/>
    </row>
    <row r="41" spans="1:62" ht="90.75" hidden="1" thickBot="1" x14ac:dyDescent="0.3">
      <c r="A41" s="18" t="s">
        <v>27</v>
      </c>
      <c r="B41" s="92" t="s">
        <v>28</v>
      </c>
      <c r="C41" s="93"/>
    </row>
    <row r="42" spans="1:62" ht="58.15" customHeight="1" thickBot="1" x14ac:dyDescent="0.3">
      <c r="A42" s="14" t="s">
        <v>29</v>
      </c>
      <c r="B42" s="90"/>
      <c r="C42" s="91"/>
    </row>
    <row r="43" spans="1:62" ht="45.75" thickBot="1" x14ac:dyDescent="0.3">
      <c r="A43" s="20" t="s">
        <v>30</v>
      </c>
      <c r="B43" s="99">
        <v>4200</v>
      </c>
      <c r="C43" s="97"/>
    </row>
    <row r="44" spans="1:62" ht="60.75" thickBot="1" x14ac:dyDescent="0.3">
      <c r="A44" s="18" t="s">
        <v>31</v>
      </c>
      <c r="B44" s="92" t="s">
        <v>32</v>
      </c>
      <c r="C44" s="93"/>
    </row>
    <row r="45" spans="1:62" ht="41.45" customHeight="1" x14ac:dyDescent="0.25">
      <c r="A45" s="21" t="s">
        <v>25</v>
      </c>
      <c r="B45" s="96" t="s">
        <v>33</v>
      </c>
      <c r="C45" s="97"/>
    </row>
    <row r="46" spans="1:62" ht="90" x14ac:dyDescent="0.25">
      <c r="A46" s="18" t="s">
        <v>27</v>
      </c>
      <c r="B46" s="100">
        <v>2100</v>
      </c>
      <c r="C46" s="100"/>
    </row>
    <row r="47" spans="1:62" x14ac:dyDescent="0.25">
      <c r="A47" s="101"/>
      <c r="B47" s="101"/>
      <c r="C47" s="101"/>
      <c r="D47" s="101"/>
      <c r="E47" s="101"/>
      <c r="F47" s="101"/>
      <c r="G47" s="101"/>
      <c r="H47" s="101"/>
      <c r="I47" s="22"/>
      <c r="J47" s="22"/>
      <c r="K47" s="22"/>
      <c r="L47" s="22"/>
      <c r="M47" s="22"/>
      <c r="N47" s="63"/>
      <c r="O47" s="22"/>
      <c r="P47" s="63"/>
      <c r="Q47" s="22"/>
      <c r="R47" s="60"/>
      <c r="S47" s="22"/>
      <c r="T47" s="22"/>
      <c r="U47" s="22"/>
      <c r="V47" s="68"/>
      <c r="W47" s="68"/>
      <c r="X47" s="66"/>
      <c r="Y47" s="74"/>
      <c r="Z47" s="74"/>
      <c r="AA47" s="22"/>
      <c r="AB47" s="22"/>
      <c r="AC47" s="22"/>
      <c r="AD47" s="65"/>
      <c r="AE47" s="65"/>
      <c r="AF47" s="22"/>
      <c r="AG47" s="22"/>
      <c r="AH47" s="22"/>
    </row>
    <row r="48" spans="1:62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63"/>
      <c r="O48" s="22"/>
      <c r="P48" s="63"/>
      <c r="Q48" s="22"/>
      <c r="R48" s="60"/>
      <c r="S48" s="22"/>
      <c r="T48" s="22"/>
      <c r="U48" s="22"/>
      <c r="V48" s="68"/>
      <c r="W48" s="68"/>
      <c r="X48" s="66"/>
      <c r="Y48" s="74"/>
      <c r="Z48" s="74"/>
      <c r="AA48" s="22"/>
      <c r="AB48" s="22"/>
      <c r="AC48" s="22"/>
      <c r="AD48" s="65"/>
      <c r="AE48" s="65"/>
      <c r="AF48" s="22"/>
      <c r="AG48" s="22"/>
      <c r="AH48" s="22"/>
    </row>
    <row r="49" spans="1:8" ht="21.95" customHeight="1" x14ac:dyDescent="0.25">
      <c r="A49" s="23" t="s">
        <v>34</v>
      </c>
      <c r="B49" s="23"/>
      <c r="C49" s="23"/>
      <c r="D49" s="24"/>
      <c r="E49" s="24"/>
      <c r="F49" s="24"/>
      <c r="G49" s="24"/>
      <c r="H49" s="24"/>
    </row>
    <row r="50" spans="1:8" ht="96" customHeight="1" x14ac:dyDescent="0.25">
      <c r="A50" s="102" t="s">
        <v>35</v>
      </c>
      <c r="B50" s="102"/>
      <c r="C50" s="102"/>
      <c r="D50" s="25"/>
      <c r="E50" s="25"/>
      <c r="F50" s="25"/>
      <c r="G50" s="25"/>
      <c r="H50" s="25"/>
    </row>
    <row r="51" spans="1:8" ht="124.9" customHeight="1" x14ac:dyDescent="0.25">
      <c r="A51" s="103" t="s">
        <v>36</v>
      </c>
      <c r="B51" s="104"/>
      <c r="C51" s="104"/>
      <c r="D51" s="26"/>
      <c r="E51" s="26"/>
      <c r="F51" s="26"/>
      <c r="G51" s="26"/>
      <c r="H51" s="26"/>
    </row>
    <row r="52" spans="1:8" x14ac:dyDescent="0.25">
      <c r="A52" s="27"/>
      <c r="B52" s="27"/>
      <c r="C52" s="27"/>
      <c r="D52" s="27"/>
      <c r="E52" s="27"/>
      <c r="F52" s="27"/>
      <c r="G52" s="27"/>
      <c r="H52" s="27"/>
    </row>
  </sheetData>
  <mergeCells count="47">
    <mergeCell ref="B45:C45"/>
    <mergeCell ref="B46:C46"/>
    <mergeCell ref="A47:H47"/>
    <mergeCell ref="A50:C50"/>
    <mergeCell ref="A51:C51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32:C32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7:C7"/>
    <mergeCell ref="A1:AA1"/>
    <mergeCell ref="A2:C3"/>
    <mergeCell ref="A4:C4"/>
    <mergeCell ref="A5:C5"/>
    <mergeCell ref="A6:C6"/>
  </mergeCells>
  <conditionalFormatting sqref="CO39:CO60 BY39:BY59 CG39:CG60 CW39:CW59 DE39:DE60 DM39:DM59 DU39:DU60 AO39:AO60 AI39:AI60 AU39:AW60 B52:H60 B67:H97 D49:H49 I39:AC40 D41:AC46 AF39:AH46">
    <cfRule type="cellIs" dxfId="22" priority="14" stopIfTrue="1" operator="equal">
      <formula>5</formula>
    </cfRule>
  </conditionalFormatting>
  <conditionalFormatting sqref="BY67:BY96">
    <cfRule type="cellIs" dxfId="21" priority="13" stopIfTrue="1" operator="equal">
      <formula>5</formula>
    </cfRule>
  </conditionalFormatting>
  <conditionalFormatting sqref="CG67:CG97">
    <cfRule type="cellIs" dxfId="20" priority="12" stopIfTrue="1" operator="equal">
      <formula>5</formula>
    </cfRule>
  </conditionalFormatting>
  <conditionalFormatting sqref="CO67:CO97">
    <cfRule type="cellIs" dxfId="19" priority="11" stopIfTrue="1" operator="equal">
      <formula>5</formula>
    </cfRule>
  </conditionalFormatting>
  <conditionalFormatting sqref="CW67:CW96">
    <cfRule type="cellIs" dxfId="18" priority="10" stopIfTrue="1" operator="equal">
      <formula>5</formula>
    </cfRule>
  </conditionalFormatting>
  <conditionalFormatting sqref="DE67:DE97">
    <cfRule type="cellIs" dxfId="17" priority="9" stopIfTrue="1" operator="equal">
      <formula>5</formula>
    </cfRule>
  </conditionalFormatting>
  <conditionalFormatting sqref="DM67:DM96">
    <cfRule type="cellIs" dxfId="16" priority="8" stopIfTrue="1" operator="equal">
      <formula>5</formula>
    </cfRule>
  </conditionalFormatting>
  <conditionalFormatting sqref="DU67:DU97">
    <cfRule type="cellIs" dxfId="15" priority="7" stopIfTrue="1" operator="equal">
      <formula>5</formula>
    </cfRule>
  </conditionalFormatting>
  <conditionalFormatting sqref="AO67:AO97">
    <cfRule type="cellIs" dxfId="14" priority="6" stopIfTrue="1" operator="equal">
      <formula>5</formula>
    </cfRule>
  </conditionalFormatting>
  <conditionalFormatting sqref="AI67:AI97">
    <cfRule type="cellIs" dxfId="13" priority="5" stopIfTrue="1" operator="equal">
      <formula>5</formula>
    </cfRule>
  </conditionalFormatting>
  <conditionalFormatting sqref="AU67:AW97">
    <cfRule type="cellIs" dxfId="12" priority="4" stopIfTrue="1" operator="equal">
      <formula>5</formula>
    </cfRule>
  </conditionalFormatting>
  <conditionalFormatting sqref="C39:C40">
    <cfRule type="cellIs" dxfId="11" priority="3" stopIfTrue="1" operator="equal">
      <formula>5</formula>
    </cfRule>
  </conditionalFormatting>
  <conditionalFormatting sqref="AD39:AD46">
    <cfRule type="cellIs" dxfId="10" priority="2" stopIfTrue="1" operator="equal">
      <formula>5</formula>
    </cfRule>
  </conditionalFormatting>
  <conditionalFormatting sqref="AE39:AE46">
    <cfRule type="cellIs" dxfId="9" priority="1" stopIfTrue="1" operator="equal">
      <formula>5</formula>
    </cfRule>
  </conditionalFormatting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64"/>
  <sheetViews>
    <sheetView zoomScale="70" zoomScaleNormal="70" workbookViewId="0">
      <selection activeCell="AC5" sqref="AC5:AC30"/>
    </sheetView>
  </sheetViews>
  <sheetFormatPr defaultRowHeight="15" x14ac:dyDescent="0.25"/>
  <cols>
    <col min="1" max="1" width="52.85546875" style="1" customWidth="1"/>
    <col min="2" max="2" width="14.42578125" style="1" customWidth="1"/>
    <col min="3" max="3" width="18.85546875" style="1" customWidth="1"/>
    <col min="4" max="9" width="10.7109375" style="1" hidden="1" customWidth="1"/>
    <col min="10" max="23" width="10.7109375" style="1" customWidth="1"/>
    <col min="24" max="29" width="12.42578125" style="1" customWidth="1"/>
    <col min="30" max="30" width="11.5703125" style="1" customWidth="1"/>
    <col min="31" max="31" width="12.42578125" style="1" customWidth="1"/>
    <col min="32" max="237" width="9.140625" style="1"/>
    <col min="238" max="238" width="13.7109375" style="1" customWidth="1"/>
    <col min="239" max="239" width="7" style="1" customWidth="1"/>
    <col min="240" max="266" width="7.140625" style="1" customWidth="1"/>
    <col min="267" max="493" width="9.140625" style="1"/>
    <col min="494" max="494" width="13.7109375" style="1" customWidth="1"/>
    <col min="495" max="495" width="7" style="1" customWidth="1"/>
    <col min="496" max="522" width="7.140625" style="1" customWidth="1"/>
    <col min="523" max="749" width="9.140625" style="1"/>
    <col min="750" max="750" width="13.7109375" style="1" customWidth="1"/>
    <col min="751" max="751" width="7" style="1" customWidth="1"/>
    <col min="752" max="778" width="7.140625" style="1" customWidth="1"/>
    <col min="779" max="1005" width="9.140625" style="1"/>
    <col min="1006" max="1006" width="13.7109375" style="1" customWidth="1"/>
    <col min="1007" max="1007" width="7" style="1" customWidth="1"/>
    <col min="1008" max="1034" width="7.140625" style="1" customWidth="1"/>
    <col min="1035" max="1261" width="9.140625" style="1"/>
    <col min="1262" max="1262" width="13.7109375" style="1" customWidth="1"/>
    <col min="1263" max="1263" width="7" style="1" customWidth="1"/>
    <col min="1264" max="1290" width="7.140625" style="1" customWidth="1"/>
    <col min="1291" max="1517" width="9.140625" style="1"/>
    <col min="1518" max="1518" width="13.7109375" style="1" customWidth="1"/>
    <col min="1519" max="1519" width="7" style="1" customWidth="1"/>
    <col min="1520" max="1546" width="7.140625" style="1" customWidth="1"/>
    <col min="1547" max="1773" width="9.140625" style="1"/>
    <col min="1774" max="1774" width="13.7109375" style="1" customWidth="1"/>
    <col min="1775" max="1775" width="7" style="1" customWidth="1"/>
    <col min="1776" max="1802" width="7.140625" style="1" customWidth="1"/>
    <col min="1803" max="2029" width="9.140625" style="1"/>
    <col min="2030" max="2030" width="13.7109375" style="1" customWidth="1"/>
    <col min="2031" max="2031" width="7" style="1" customWidth="1"/>
    <col min="2032" max="2058" width="7.140625" style="1" customWidth="1"/>
    <col min="2059" max="2285" width="9.140625" style="1"/>
    <col min="2286" max="2286" width="13.7109375" style="1" customWidth="1"/>
    <col min="2287" max="2287" width="7" style="1" customWidth="1"/>
    <col min="2288" max="2314" width="7.140625" style="1" customWidth="1"/>
    <col min="2315" max="2541" width="9.140625" style="1"/>
    <col min="2542" max="2542" width="13.7109375" style="1" customWidth="1"/>
    <col min="2543" max="2543" width="7" style="1" customWidth="1"/>
    <col min="2544" max="2570" width="7.140625" style="1" customWidth="1"/>
    <col min="2571" max="2797" width="9.140625" style="1"/>
    <col min="2798" max="2798" width="13.7109375" style="1" customWidth="1"/>
    <col min="2799" max="2799" width="7" style="1" customWidth="1"/>
    <col min="2800" max="2826" width="7.140625" style="1" customWidth="1"/>
    <col min="2827" max="3053" width="9.140625" style="1"/>
    <col min="3054" max="3054" width="13.7109375" style="1" customWidth="1"/>
    <col min="3055" max="3055" width="7" style="1" customWidth="1"/>
    <col min="3056" max="3082" width="7.140625" style="1" customWidth="1"/>
    <col min="3083" max="3309" width="9.140625" style="1"/>
    <col min="3310" max="3310" width="13.7109375" style="1" customWidth="1"/>
    <col min="3311" max="3311" width="7" style="1" customWidth="1"/>
    <col min="3312" max="3338" width="7.140625" style="1" customWidth="1"/>
    <col min="3339" max="3565" width="9.140625" style="1"/>
    <col min="3566" max="3566" width="13.7109375" style="1" customWidth="1"/>
    <col min="3567" max="3567" width="7" style="1" customWidth="1"/>
    <col min="3568" max="3594" width="7.140625" style="1" customWidth="1"/>
    <col min="3595" max="3821" width="9.140625" style="1"/>
    <col min="3822" max="3822" width="13.7109375" style="1" customWidth="1"/>
    <col min="3823" max="3823" width="7" style="1" customWidth="1"/>
    <col min="3824" max="3850" width="7.140625" style="1" customWidth="1"/>
    <col min="3851" max="4077" width="9.140625" style="1"/>
    <col min="4078" max="4078" width="13.7109375" style="1" customWidth="1"/>
    <col min="4079" max="4079" width="7" style="1" customWidth="1"/>
    <col min="4080" max="4106" width="7.140625" style="1" customWidth="1"/>
    <col min="4107" max="4333" width="9.140625" style="1"/>
    <col min="4334" max="4334" width="13.7109375" style="1" customWidth="1"/>
    <col min="4335" max="4335" width="7" style="1" customWidth="1"/>
    <col min="4336" max="4362" width="7.140625" style="1" customWidth="1"/>
    <col min="4363" max="4589" width="9.140625" style="1"/>
    <col min="4590" max="4590" width="13.7109375" style="1" customWidth="1"/>
    <col min="4591" max="4591" width="7" style="1" customWidth="1"/>
    <col min="4592" max="4618" width="7.140625" style="1" customWidth="1"/>
    <col min="4619" max="4845" width="9.140625" style="1"/>
    <col min="4846" max="4846" width="13.7109375" style="1" customWidth="1"/>
    <col min="4847" max="4847" width="7" style="1" customWidth="1"/>
    <col min="4848" max="4874" width="7.140625" style="1" customWidth="1"/>
    <col min="4875" max="5101" width="9.140625" style="1"/>
    <col min="5102" max="5102" width="13.7109375" style="1" customWidth="1"/>
    <col min="5103" max="5103" width="7" style="1" customWidth="1"/>
    <col min="5104" max="5130" width="7.140625" style="1" customWidth="1"/>
    <col min="5131" max="5357" width="9.140625" style="1"/>
    <col min="5358" max="5358" width="13.7109375" style="1" customWidth="1"/>
    <col min="5359" max="5359" width="7" style="1" customWidth="1"/>
    <col min="5360" max="5386" width="7.140625" style="1" customWidth="1"/>
    <col min="5387" max="5613" width="9.140625" style="1"/>
    <col min="5614" max="5614" width="13.7109375" style="1" customWidth="1"/>
    <col min="5615" max="5615" width="7" style="1" customWidth="1"/>
    <col min="5616" max="5642" width="7.140625" style="1" customWidth="1"/>
    <col min="5643" max="5869" width="9.140625" style="1"/>
    <col min="5870" max="5870" width="13.7109375" style="1" customWidth="1"/>
    <col min="5871" max="5871" width="7" style="1" customWidth="1"/>
    <col min="5872" max="5898" width="7.140625" style="1" customWidth="1"/>
    <col min="5899" max="6125" width="9.140625" style="1"/>
    <col min="6126" max="6126" width="13.7109375" style="1" customWidth="1"/>
    <col min="6127" max="6127" width="7" style="1" customWidth="1"/>
    <col min="6128" max="6154" width="7.140625" style="1" customWidth="1"/>
    <col min="6155" max="6381" width="9.140625" style="1"/>
    <col min="6382" max="6382" width="13.7109375" style="1" customWidth="1"/>
    <col min="6383" max="6383" width="7" style="1" customWidth="1"/>
    <col min="6384" max="6410" width="7.140625" style="1" customWidth="1"/>
    <col min="6411" max="6637" width="9.140625" style="1"/>
    <col min="6638" max="6638" width="13.7109375" style="1" customWidth="1"/>
    <col min="6639" max="6639" width="7" style="1" customWidth="1"/>
    <col min="6640" max="6666" width="7.140625" style="1" customWidth="1"/>
    <col min="6667" max="6893" width="9.140625" style="1"/>
    <col min="6894" max="6894" width="13.7109375" style="1" customWidth="1"/>
    <col min="6895" max="6895" width="7" style="1" customWidth="1"/>
    <col min="6896" max="6922" width="7.140625" style="1" customWidth="1"/>
    <col min="6923" max="7149" width="9.140625" style="1"/>
    <col min="7150" max="7150" width="13.7109375" style="1" customWidth="1"/>
    <col min="7151" max="7151" width="7" style="1" customWidth="1"/>
    <col min="7152" max="7178" width="7.140625" style="1" customWidth="1"/>
    <col min="7179" max="7405" width="9.140625" style="1"/>
    <col min="7406" max="7406" width="13.7109375" style="1" customWidth="1"/>
    <col min="7407" max="7407" width="7" style="1" customWidth="1"/>
    <col min="7408" max="7434" width="7.140625" style="1" customWidth="1"/>
    <col min="7435" max="7661" width="9.140625" style="1"/>
    <col min="7662" max="7662" width="13.7109375" style="1" customWidth="1"/>
    <col min="7663" max="7663" width="7" style="1" customWidth="1"/>
    <col min="7664" max="7690" width="7.140625" style="1" customWidth="1"/>
    <col min="7691" max="7917" width="9.140625" style="1"/>
    <col min="7918" max="7918" width="13.7109375" style="1" customWidth="1"/>
    <col min="7919" max="7919" width="7" style="1" customWidth="1"/>
    <col min="7920" max="7946" width="7.140625" style="1" customWidth="1"/>
    <col min="7947" max="8173" width="9.140625" style="1"/>
    <col min="8174" max="8174" width="13.7109375" style="1" customWidth="1"/>
    <col min="8175" max="8175" width="7" style="1" customWidth="1"/>
    <col min="8176" max="8202" width="7.140625" style="1" customWidth="1"/>
    <col min="8203" max="8429" width="9.140625" style="1"/>
    <col min="8430" max="8430" width="13.7109375" style="1" customWidth="1"/>
    <col min="8431" max="8431" width="7" style="1" customWidth="1"/>
    <col min="8432" max="8458" width="7.140625" style="1" customWidth="1"/>
    <col min="8459" max="8685" width="9.140625" style="1"/>
    <col min="8686" max="8686" width="13.7109375" style="1" customWidth="1"/>
    <col min="8687" max="8687" width="7" style="1" customWidth="1"/>
    <col min="8688" max="8714" width="7.140625" style="1" customWidth="1"/>
    <col min="8715" max="8941" width="9.140625" style="1"/>
    <col min="8942" max="8942" width="13.7109375" style="1" customWidth="1"/>
    <col min="8943" max="8943" width="7" style="1" customWidth="1"/>
    <col min="8944" max="8970" width="7.140625" style="1" customWidth="1"/>
    <col min="8971" max="9197" width="9.140625" style="1"/>
    <col min="9198" max="9198" width="13.7109375" style="1" customWidth="1"/>
    <col min="9199" max="9199" width="7" style="1" customWidth="1"/>
    <col min="9200" max="9226" width="7.140625" style="1" customWidth="1"/>
    <col min="9227" max="9453" width="9.140625" style="1"/>
    <col min="9454" max="9454" width="13.7109375" style="1" customWidth="1"/>
    <col min="9455" max="9455" width="7" style="1" customWidth="1"/>
    <col min="9456" max="9482" width="7.140625" style="1" customWidth="1"/>
    <col min="9483" max="9709" width="9.140625" style="1"/>
    <col min="9710" max="9710" width="13.7109375" style="1" customWidth="1"/>
    <col min="9711" max="9711" width="7" style="1" customWidth="1"/>
    <col min="9712" max="9738" width="7.140625" style="1" customWidth="1"/>
    <col min="9739" max="9965" width="9.140625" style="1"/>
    <col min="9966" max="9966" width="13.7109375" style="1" customWidth="1"/>
    <col min="9967" max="9967" width="7" style="1" customWidth="1"/>
    <col min="9968" max="9994" width="7.140625" style="1" customWidth="1"/>
    <col min="9995" max="10221" width="9.140625" style="1"/>
    <col min="10222" max="10222" width="13.7109375" style="1" customWidth="1"/>
    <col min="10223" max="10223" width="7" style="1" customWidth="1"/>
    <col min="10224" max="10250" width="7.140625" style="1" customWidth="1"/>
    <col min="10251" max="10477" width="9.140625" style="1"/>
    <col min="10478" max="10478" width="13.7109375" style="1" customWidth="1"/>
    <col min="10479" max="10479" width="7" style="1" customWidth="1"/>
    <col min="10480" max="10506" width="7.140625" style="1" customWidth="1"/>
    <col min="10507" max="10733" width="9.140625" style="1"/>
    <col min="10734" max="10734" width="13.7109375" style="1" customWidth="1"/>
    <col min="10735" max="10735" width="7" style="1" customWidth="1"/>
    <col min="10736" max="10762" width="7.140625" style="1" customWidth="1"/>
    <col min="10763" max="10989" width="9.140625" style="1"/>
    <col min="10990" max="10990" width="13.7109375" style="1" customWidth="1"/>
    <col min="10991" max="10991" width="7" style="1" customWidth="1"/>
    <col min="10992" max="11018" width="7.140625" style="1" customWidth="1"/>
    <col min="11019" max="11245" width="9.140625" style="1"/>
    <col min="11246" max="11246" width="13.7109375" style="1" customWidth="1"/>
    <col min="11247" max="11247" width="7" style="1" customWidth="1"/>
    <col min="11248" max="11274" width="7.140625" style="1" customWidth="1"/>
    <col min="11275" max="11501" width="9.140625" style="1"/>
    <col min="11502" max="11502" width="13.7109375" style="1" customWidth="1"/>
    <col min="11503" max="11503" width="7" style="1" customWidth="1"/>
    <col min="11504" max="11530" width="7.140625" style="1" customWidth="1"/>
    <col min="11531" max="11757" width="9.140625" style="1"/>
    <col min="11758" max="11758" width="13.7109375" style="1" customWidth="1"/>
    <col min="11759" max="11759" width="7" style="1" customWidth="1"/>
    <col min="11760" max="11786" width="7.140625" style="1" customWidth="1"/>
    <col min="11787" max="12013" width="9.140625" style="1"/>
    <col min="12014" max="12014" width="13.7109375" style="1" customWidth="1"/>
    <col min="12015" max="12015" width="7" style="1" customWidth="1"/>
    <col min="12016" max="12042" width="7.140625" style="1" customWidth="1"/>
    <col min="12043" max="12269" width="9.140625" style="1"/>
    <col min="12270" max="12270" width="13.7109375" style="1" customWidth="1"/>
    <col min="12271" max="12271" width="7" style="1" customWidth="1"/>
    <col min="12272" max="12298" width="7.140625" style="1" customWidth="1"/>
    <col min="12299" max="12525" width="9.140625" style="1"/>
    <col min="12526" max="12526" width="13.7109375" style="1" customWidth="1"/>
    <col min="12527" max="12527" width="7" style="1" customWidth="1"/>
    <col min="12528" max="12554" width="7.140625" style="1" customWidth="1"/>
    <col min="12555" max="12781" width="9.140625" style="1"/>
    <col min="12782" max="12782" width="13.7109375" style="1" customWidth="1"/>
    <col min="12783" max="12783" width="7" style="1" customWidth="1"/>
    <col min="12784" max="12810" width="7.140625" style="1" customWidth="1"/>
    <col min="12811" max="13037" width="9.140625" style="1"/>
    <col min="13038" max="13038" width="13.7109375" style="1" customWidth="1"/>
    <col min="13039" max="13039" width="7" style="1" customWidth="1"/>
    <col min="13040" max="13066" width="7.140625" style="1" customWidth="1"/>
    <col min="13067" max="13293" width="9.140625" style="1"/>
    <col min="13294" max="13294" width="13.7109375" style="1" customWidth="1"/>
    <col min="13295" max="13295" width="7" style="1" customWidth="1"/>
    <col min="13296" max="13322" width="7.140625" style="1" customWidth="1"/>
    <col min="13323" max="13549" width="9.140625" style="1"/>
    <col min="13550" max="13550" width="13.7109375" style="1" customWidth="1"/>
    <col min="13551" max="13551" width="7" style="1" customWidth="1"/>
    <col min="13552" max="13578" width="7.140625" style="1" customWidth="1"/>
    <col min="13579" max="13805" width="9.140625" style="1"/>
    <col min="13806" max="13806" width="13.7109375" style="1" customWidth="1"/>
    <col min="13807" max="13807" width="7" style="1" customWidth="1"/>
    <col min="13808" max="13834" width="7.140625" style="1" customWidth="1"/>
    <col min="13835" max="14061" width="9.140625" style="1"/>
    <col min="14062" max="14062" width="13.7109375" style="1" customWidth="1"/>
    <col min="14063" max="14063" width="7" style="1" customWidth="1"/>
    <col min="14064" max="14090" width="7.140625" style="1" customWidth="1"/>
    <col min="14091" max="14317" width="9.140625" style="1"/>
    <col min="14318" max="14318" width="13.7109375" style="1" customWidth="1"/>
    <col min="14319" max="14319" width="7" style="1" customWidth="1"/>
    <col min="14320" max="14346" width="7.140625" style="1" customWidth="1"/>
    <col min="14347" max="14573" width="9.140625" style="1"/>
    <col min="14574" max="14574" width="13.7109375" style="1" customWidth="1"/>
    <col min="14575" max="14575" width="7" style="1" customWidth="1"/>
    <col min="14576" max="14602" width="7.140625" style="1" customWidth="1"/>
    <col min="14603" max="14829" width="9.140625" style="1"/>
    <col min="14830" max="14830" width="13.7109375" style="1" customWidth="1"/>
    <col min="14831" max="14831" width="7" style="1" customWidth="1"/>
    <col min="14832" max="14858" width="7.140625" style="1" customWidth="1"/>
    <col min="14859" max="15085" width="9.140625" style="1"/>
    <col min="15086" max="15086" width="13.7109375" style="1" customWidth="1"/>
    <col min="15087" max="15087" width="7" style="1" customWidth="1"/>
    <col min="15088" max="15114" width="7.140625" style="1" customWidth="1"/>
    <col min="15115" max="15341" width="9.140625" style="1"/>
    <col min="15342" max="15342" width="13.7109375" style="1" customWidth="1"/>
    <col min="15343" max="15343" width="7" style="1" customWidth="1"/>
    <col min="15344" max="15370" width="7.140625" style="1" customWidth="1"/>
    <col min="15371" max="15597" width="9.140625" style="1"/>
    <col min="15598" max="15598" width="13.7109375" style="1" customWidth="1"/>
    <col min="15599" max="15599" width="7" style="1" customWidth="1"/>
    <col min="15600" max="15626" width="7.140625" style="1" customWidth="1"/>
    <col min="15627" max="15853" width="9.140625" style="1"/>
    <col min="15854" max="15854" width="13.7109375" style="1" customWidth="1"/>
    <col min="15855" max="15855" width="7" style="1" customWidth="1"/>
    <col min="15856" max="15882" width="7.140625" style="1" customWidth="1"/>
    <col min="15883" max="16109" width="9.140625" style="1"/>
    <col min="16110" max="16110" width="13.7109375" style="1" customWidth="1"/>
    <col min="16111" max="16111" width="7" style="1" customWidth="1"/>
    <col min="16112" max="16138" width="7.140625" style="1" customWidth="1"/>
    <col min="16139" max="16374" width="9.140625" style="1"/>
    <col min="16375" max="16379" width="8.85546875" style="1" customWidth="1"/>
    <col min="16380" max="16382" width="8.85546875" style="1"/>
    <col min="16383" max="16384" width="8.85546875" style="1" customWidth="1"/>
  </cols>
  <sheetData>
    <row r="1" spans="1:35" ht="15.75" thickBot="1" x14ac:dyDescent="0.3">
      <c r="A1" s="77" t="s">
        <v>37</v>
      </c>
      <c r="B1" s="78"/>
      <c r="C1" s="78"/>
      <c r="D1" s="106"/>
      <c r="E1" s="106"/>
      <c r="F1" s="106"/>
      <c r="G1" s="2"/>
      <c r="H1" s="2"/>
      <c r="I1" s="2"/>
      <c r="J1" s="2"/>
      <c r="K1" s="2"/>
      <c r="L1" s="2"/>
      <c r="M1" s="2"/>
      <c r="N1" s="2"/>
      <c r="O1" s="2"/>
      <c r="P1" s="2"/>
      <c r="Q1" s="64"/>
      <c r="R1" s="2"/>
      <c r="S1" s="64"/>
      <c r="T1" s="28"/>
      <c r="U1" s="28"/>
      <c r="V1" s="28"/>
      <c r="W1" s="28"/>
    </row>
    <row r="2" spans="1:35" s="31" customFormat="1" ht="25.15" customHeight="1" thickBot="1" x14ac:dyDescent="0.25">
      <c r="A2" s="107" t="s">
        <v>1</v>
      </c>
      <c r="B2" s="108"/>
      <c r="C2" s="109"/>
      <c r="D2" s="113" t="s">
        <v>38</v>
      </c>
      <c r="E2" s="114"/>
      <c r="F2" s="30" t="s">
        <v>39</v>
      </c>
      <c r="G2" s="3">
        <f>BAR_BB!D2</f>
        <v>45855</v>
      </c>
      <c r="H2" s="4">
        <f>BAR_BB!E2</f>
        <v>45862</v>
      </c>
      <c r="I2" s="4">
        <f>BAR_BB!F2</f>
        <v>45870</v>
      </c>
      <c r="J2" s="4">
        <f>BAR_BB!G2</f>
        <v>45873</v>
      </c>
      <c r="K2" s="4">
        <f>BAR_BB!H2</f>
        <v>45889</v>
      </c>
      <c r="L2" s="4">
        <f>BAR_BB!I2</f>
        <v>45895</v>
      </c>
      <c r="M2" s="4">
        <f>BAR_BB!J2</f>
        <v>45896</v>
      </c>
      <c r="N2" s="4">
        <f>BAR_BB!K2</f>
        <v>45898</v>
      </c>
      <c r="O2" s="4">
        <f>BAR_BB!L2</f>
        <v>45900</v>
      </c>
      <c r="P2" s="67">
        <f>BAR_BB!M2</f>
        <v>45901</v>
      </c>
      <c r="Q2" s="67">
        <v>45904</v>
      </c>
      <c r="R2" s="67">
        <v>45907</v>
      </c>
      <c r="S2" s="67">
        <v>45909</v>
      </c>
      <c r="T2" s="67">
        <f>BAR_BB!Q2</f>
        <v>45912</v>
      </c>
      <c r="U2" s="67">
        <v>45914</v>
      </c>
      <c r="V2" s="67">
        <v>45919</v>
      </c>
      <c r="W2" s="67">
        <v>45920</v>
      </c>
      <c r="X2" s="67">
        <v>45931</v>
      </c>
      <c r="Y2" s="67">
        <v>45937</v>
      </c>
      <c r="Z2" s="67">
        <v>45940</v>
      </c>
      <c r="AA2" s="67">
        <v>45942</v>
      </c>
      <c r="AB2" s="67">
        <v>45962</v>
      </c>
      <c r="AC2" s="61">
        <v>45976</v>
      </c>
      <c r="AD2" s="67">
        <v>45962</v>
      </c>
      <c r="AE2" s="67">
        <v>46018</v>
      </c>
      <c r="AF2" s="67">
        <v>46033</v>
      </c>
      <c r="AG2" s="67">
        <v>46113</v>
      </c>
      <c r="AH2" s="67">
        <v>45809</v>
      </c>
      <c r="AI2" s="67">
        <v>45931</v>
      </c>
    </row>
    <row r="3" spans="1:35" ht="37.9" customHeight="1" thickBot="1" x14ac:dyDescent="0.3">
      <c r="A3" s="110"/>
      <c r="B3" s="111"/>
      <c r="C3" s="112"/>
      <c r="D3" s="32" t="s">
        <v>3</v>
      </c>
      <c r="E3" s="32" t="s">
        <v>4</v>
      </c>
      <c r="F3" s="33" t="s">
        <v>3</v>
      </c>
      <c r="G3" s="3">
        <f>BAR_BB!D3</f>
        <v>45855</v>
      </c>
      <c r="H3" s="4">
        <f>BAR_BB!E3</f>
        <v>45869</v>
      </c>
      <c r="I3" s="4">
        <f>BAR_BB!F3</f>
        <v>45872</v>
      </c>
      <c r="J3" s="4">
        <f>BAR_BB!G3</f>
        <v>45888</v>
      </c>
      <c r="K3" s="4">
        <f>BAR_BB!H3</f>
        <v>45894</v>
      </c>
      <c r="L3" s="4">
        <f>BAR_BB!I3</f>
        <v>45895</v>
      </c>
      <c r="M3" s="4">
        <f>BAR_BB!J3</f>
        <v>45897</v>
      </c>
      <c r="N3" s="4">
        <f>BAR_BB!K3</f>
        <v>45899</v>
      </c>
      <c r="O3" s="4">
        <f>BAR_BB!L3</f>
        <v>45900</v>
      </c>
      <c r="P3" s="67">
        <f>BAR_BB!M3</f>
        <v>45903</v>
      </c>
      <c r="Q3" s="67">
        <v>45906</v>
      </c>
      <c r="R3" s="67">
        <v>45908</v>
      </c>
      <c r="S3" s="67">
        <v>45911</v>
      </c>
      <c r="T3" s="67">
        <f>BAR_BB!Q3</f>
        <v>45913</v>
      </c>
      <c r="U3" s="67">
        <v>45918</v>
      </c>
      <c r="V3" s="67">
        <f>'[1]Тариф с завтраком'!$A$265</f>
        <v>45919</v>
      </c>
      <c r="W3" s="67">
        <v>45930</v>
      </c>
      <c r="X3" s="67">
        <v>45936</v>
      </c>
      <c r="Y3" s="67">
        <v>45939</v>
      </c>
      <c r="Z3" s="67">
        <v>45941</v>
      </c>
      <c r="AA3" s="67">
        <v>45961</v>
      </c>
      <c r="AB3" s="67">
        <v>45975</v>
      </c>
      <c r="AC3" s="61">
        <v>45991</v>
      </c>
      <c r="AD3" s="67">
        <v>46017</v>
      </c>
      <c r="AE3" s="67">
        <v>46020</v>
      </c>
      <c r="AF3" s="67">
        <v>46112</v>
      </c>
      <c r="AG3" s="67">
        <v>46173</v>
      </c>
      <c r="AH3" s="67">
        <v>46295</v>
      </c>
      <c r="AI3" s="67">
        <v>46387</v>
      </c>
    </row>
    <row r="4" spans="1:35" ht="28.15" customHeight="1" x14ac:dyDescent="0.25">
      <c r="A4" s="105" t="s">
        <v>2</v>
      </c>
      <c r="B4" s="105"/>
      <c r="C4" s="105"/>
      <c r="D4" s="34">
        <v>5900</v>
      </c>
      <c r="E4" s="34">
        <f>D4</f>
        <v>5900</v>
      </c>
      <c r="F4" s="35">
        <v>7400</v>
      </c>
      <c r="G4" s="9"/>
      <c r="H4" s="29"/>
      <c r="I4" s="29"/>
      <c r="J4" s="29"/>
      <c r="K4" s="2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ht="22.5" x14ac:dyDescent="0.25">
      <c r="A5" s="36"/>
      <c r="B5" s="37"/>
      <c r="C5" s="38" t="s">
        <v>3</v>
      </c>
      <c r="D5" s="39"/>
      <c r="E5" s="39"/>
      <c r="F5" s="40"/>
      <c r="G5" s="41">
        <f>BAR_BB!D5-1700</f>
        <v>15300</v>
      </c>
      <c r="H5" s="41">
        <f>BAR_BB!E5-1700</f>
        <v>16800</v>
      </c>
      <c r="I5" s="41">
        <f>BAR_BB!F5-1700</f>
        <v>15300</v>
      </c>
      <c r="J5" s="41">
        <f>BAR_BB!G5-1700</f>
        <v>16800</v>
      </c>
      <c r="K5" s="41">
        <f>BAR_BB!H5-1700</f>
        <v>15300</v>
      </c>
      <c r="L5" s="41">
        <f>BAR_BB!I5-1700</f>
        <v>13800</v>
      </c>
      <c r="M5" s="41">
        <f>BAR_BB!J5-1700</f>
        <v>11800</v>
      </c>
      <c r="N5" s="41">
        <f>BAR_BB!K5-1700</f>
        <v>10800</v>
      </c>
      <c r="O5" s="41">
        <f>BAR_BB!L5-1700</f>
        <v>9800</v>
      </c>
      <c r="P5" s="41">
        <f>BAR_BB!M5-1700</f>
        <v>12800</v>
      </c>
      <c r="Q5" s="41">
        <f>BAR_BB!N5-1700</f>
        <v>13800</v>
      </c>
      <c r="R5" s="41">
        <f>BAR_BB!O5-1700</f>
        <v>12800</v>
      </c>
      <c r="S5" s="41">
        <f>BAR_BB!P5-1700</f>
        <v>13800</v>
      </c>
      <c r="T5" s="41">
        <f>BAR_BB!Q5-1700</f>
        <v>9800</v>
      </c>
      <c r="U5" s="41">
        <f>'[5]Открытый тариф без завтрака'!$G$260</f>
        <v>12800</v>
      </c>
      <c r="V5" s="41">
        <f>BAR_BB!S5-1700</f>
        <v>9800</v>
      </c>
      <c r="W5" s="41">
        <f>BAR_BB!T5-1700</f>
        <v>7800</v>
      </c>
      <c r="X5" s="75">
        <f>BAR_BB!U5-1600</f>
        <v>5900</v>
      </c>
      <c r="Y5" s="75">
        <f>BAR_BB!V5-1600</f>
        <v>6400</v>
      </c>
      <c r="Z5" s="75">
        <f>BAR_BB!W5-1600</f>
        <v>5900</v>
      </c>
      <c r="AA5" s="75">
        <f>BAR_BB!X5-1600</f>
        <v>5400</v>
      </c>
      <c r="AB5" s="75">
        <f>BAR_BB!Y5-1600</f>
        <v>4400</v>
      </c>
      <c r="AC5" s="73">
        <f>BAR_BB!Z5-1600</f>
        <v>3900</v>
      </c>
      <c r="AD5" s="41">
        <f>BAR_BB!AA5-1700</f>
        <v>4300</v>
      </c>
      <c r="AE5" s="41">
        <f>BAR_BB!AB5-1700</f>
        <v>4300</v>
      </c>
      <c r="AF5" s="41">
        <f>BAR_BB!AC5-1700</f>
        <v>5000</v>
      </c>
      <c r="AG5" s="41">
        <f>BAR_BB!AD5-1700</f>
        <v>6800</v>
      </c>
      <c r="AH5" s="41">
        <f>BAR_BB!AE5-1700</f>
        <v>11800</v>
      </c>
      <c r="AI5" s="41">
        <f>BAR_BB!AF5-1700</f>
        <v>5400</v>
      </c>
    </row>
    <row r="6" spans="1:35" ht="22.5" x14ac:dyDescent="0.25">
      <c r="A6" s="36"/>
      <c r="B6" s="37"/>
      <c r="C6" s="42" t="s">
        <v>4</v>
      </c>
      <c r="D6" s="39"/>
      <c r="E6" s="39"/>
      <c r="F6" s="40"/>
      <c r="G6" s="41">
        <f>BAR_BB!D6-3400</f>
        <v>15300</v>
      </c>
      <c r="H6" s="41">
        <f>BAR_BB!E6-3400</f>
        <v>16800</v>
      </c>
      <c r="I6" s="41">
        <f>BAR_BB!F6-3400</f>
        <v>15300</v>
      </c>
      <c r="J6" s="41">
        <f>BAR_BB!G6-3400</f>
        <v>16800</v>
      </c>
      <c r="K6" s="41">
        <f>BAR_BB!H6-3400</f>
        <v>15300</v>
      </c>
      <c r="L6" s="41">
        <f>BAR_BB!I6-3400</f>
        <v>13800</v>
      </c>
      <c r="M6" s="41">
        <f>BAR_BB!J6-3400</f>
        <v>11800</v>
      </c>
      <c r="N6" s="41">
        <f>BAR_BB!K6-3400</f>
        <v>10800</v>
      </c>
      <c r="O6" s="41">
        <f>BAR_BB!L6-3400</f>
        <v>9800</v>
      </c>
      <c r="P6" s="41">
        <f>BAR_BB!M6-3400</f>
        <v>12800</v>
      </c>
      <c r="Q6" s="41">
        <f>BAR_BB!N6-3400</f>
        <v>13800</v>
      </c>
      <c r="R6" s="41">
        <f>BAR_BB!O6-3400</f>
        <v>12800</v>
      </c>
      <c r="S6" s="41">
        <f>BAR_BB!P6-3400</f>
        <v>13800</v>
      </c>
      <c r="T6" s="41">
        <f>BAR_BB!Q6-3400</f>
        <v>9800</v>
      </c>
      <c r="U6" s="41">
        <f>BAR_BB!R6-3400</f>
        <v>12800</v>
      </c>
      <c r="V6" s="41">
        <f>BAR_BB!S6-3400</f>
        <v>9800</v>
      </c>
      <c r="W6" s="41">
        <f>BAR_BB!T6-3400</f>
        <v>7800</v>
      </c>
      <c r="X6" s="75">
        <f>BAR_BB!U6-3200</f>
        <v>5900</v>
      </c>
      <c r="Y6" s="75">
        <f>BAR_BB!V6-3200</f>
        <v>6400</v>
      </c>
      <c r="Z6" s="75">
        <f>BAR_BB!W6-3200</f>
        <v>5900</v>
      </c>
      <c r="AA6" s="75">
        <f>BAR_BB!X6-3200</f>
        <v>5400</v>
      </c>
      <c r="AB6" s="75">
        <f>BAR_BB!Y6-3200</f>
        <v>4400</v>
      </c>
      <c r="AC6" s="73">
        <f>BAR_BB!Z6-3200</f>
        <v>3900</v>
      </c>
      <c r="AD6" s="41">
        <f>BAR_BB!AA6-3400</f>
        <v>4200</v>
      </c>
      <c r="AE6" s="41">
        <f>BAR_BB!AB6-3400</f>
        <v>4300</v>
      </c>
      <c r="AF6" s="41">
        <f>BAR_BB!AC6-3400</f>
        <v>5000</v>
      </c>
      <c r="AG6" s="41">
        <f>BAR_BB!AD6-3400</f>
        <v>6800</v>
      </c>
      <c r="AH6" s="41">
        <f>BAR_BB!AE6-3400</f>
        <v>11800</v>
      </c>
      <c r="AI6" s="41">
        <f>BAR_BB!AF6-3400</f>
        <v>5400</v>
      </c>
    </row>
    <row r="7" spans="1:35" x14ac:dyDescent="0.25">
      <c r="A7" s="105" t="s">
        <v>5</v>
      </c>
      <c r="B7" s="105"/>
      <c r="C7" s="105"/>
      <c r="D7" s="40">
        <f>D4+1000</f>
        <v>6900</v>
      </c>
      <c r="E7" s="43">
        <f t="shared" ref="E7:E28" si="0">D7</f>
        <v>6900</v>
      </c>
      <c r="F7" s="40">
        <f>F4+1000</f>
        <v>8400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75"/>
      <c r="Y7" s="75"/>
      <c r="Z7" s="75"/>
      <c r="AA7" s="75"/>
      <c r="AB7" s="75"/>
      <c r="AC7" s="73"/>
      <c r="AD7" s="41"/>
      <c r="AE7" s="41"/>
      <c r="AF7" s="41"/>
      <c r="AG7" s="41"/>
      <c r="AH7" s="41"/>
      <c r="AI7" s="41"/>
    </row>
    <row r="8" spans="1:35" ht="22.5" x14ac:dyDescent="0.25">
      <c r="A8" s="36"/>
      <c r="B8" s="37"/>
      <c r="C8" s="38" t="s">
        <v>3</v>
      </c>
      <c r="D8" s="40"/>
      <c r="E8" s="43"/>
      <c r="F8" s="40"/>
      <c r="G8" s="41">
        <f>BAR_BB!D8-1700</f>
        <v>17800</v>
      </c>
      <c r="H8" s="41">
        <f>BAR_BB!E8-1700</f>
        <v>19300</v>
      </c>
      <c r="I8" s="41">
        <f>BAR_BB!F8-1700</f>
        <v>17800</v>
      </c>
      <c r="J8" s="62">
        <f>BAR_BB!G8-1700</f>
        <v>20300</v>
      </c>
      <c r="K8" s="62">
        <f>BAR_BB!H8-1700</f>
        <v>18800</v>
      </c>
      <c r="L8" s="62">
        <f>BAR_BB!I8-1700</f>
        <v>17300</v>
      </c>
      <c r="M8" s="62">
        <f>BAR_BB!J8-1700</f>
        <v>15300</v>
      </c>
      <c r="N8" s="62">
        <f>BAR_BB!K8-1700</f>
        <v>14300</v>
      </c>
      <c r="O8" s="62">
        <f>BAR_BB!L8-1700</f>
        <v>13300</v>
      </c>
      <c r="P8" s="62">
        <f>BAR_BB!M8-1700</f>
        <v>16300</v>
      </c>
      <c r="Q8" s="62">
        <f>BAR_BB!N8-1700</f>
        <v>17300</v>
      </c>
      <c r="R8" s="62">
        <f>BAR_BB!O8-1700</f>
        <v>16300</v>
      </c>
      <c r="S8" s="62">
        <f>BAR_BB!P8-1700</f>
        <v>17300</v>
      </c>
      <c r="T8" s="62">
        <f>BAR_BB!Q8-1700</f>
        <v>13300</v>
      </c>
      <c r="U8" s="62">
        <f>BAR_BB!R8-1700</f>
        <v>16300</v>
      </c>
      <c r="V8" s="62">
        <f>BAR_BB!S8-1700</f>
        <v>13300</v>
      </c>
      <c r="W8" s="62">
        <f>BAR_BB!T8-1700</f>
        <v>11300</v>
      </c>
      <c r="X8" s="75">
        <f>BAR_BB!U8-1600</f>
        <v>6900</v>
      </c>
      <c r="Y8" s="75">
        <f>BAR_BB!V8-1600</f>
        <v>7400</v>
      </c>
      <c r="Z8" s="75">
        <f>BAR_BB!W8-1600</f>
        <v>6900</v>
      </c>
      <c r="AA8" s="75">
        <f>BAR_BB!X8-1600</f>
        <v>6400</v>
      </c>
      <c r="AB8" s="75">
        <f>BAR_BB!Y8-1600</f>
        <v>5400</v>
      </c>
      <c r="AC8" s="73">
        <f>BAR_BB!Z8-1600</f>
        <v>4900</v>
      </c>
      <c r="AD8" s="62">
        <f>BAR_BB!AA8-1700</f>
        <v>5300</v>
      </c>
      <c r="AE8" s="62">
        <f>BAR_BB!AB8-1700</f>
        <v>5300</v>
      </c>
      <c r="AF8" s="62">
        <f>BAR_BB!AC8-1700</f>
        <v>6000</v>
      </c>
      <c r="AG8" s="62">
        <f>BAR_BB!AD8-1700</f>
        <v>7800</v>
      </c>
      <c r="AH8" s="62">
        <f>BAR_BB!AE8-1700</f>
        <v>12800</v>
      </c>
      <c r="AI8" s="62">
        <f>BAR_BB!AF8-1700</f>
        <v>6400</v>
      </c>
    </row>
    <row r="9" spans="1:35" ht="22.5" x14ac:dyDescent="0.25">
      <c r="A9" s="36"/>
      <c r="B9" s="37"/>
      <c r="C9" s="42" t="s">
        <v>4</v>
      </c>
      <c r="D9" s="40"/>
      <c r="E9" s="43"/>
      <c r="F9" s="40"/>
      <c r="G9" s="41">
        <f>BAR_BB!D9-3400</f>
        <v>17800</v>
      </c>
      <c r="H9" s="41">
        <f>BAR_BB!E9-3400</f>
        <v>19300</v>
      </c>
      <c r="I9" s="41">
        <f>BAR_BB!F9-3400</f>
        <v>17800</v>
      </c>
      <c r="J9" s="62">
        <f>BAR_BB!G9-3400</f>
        <v>20300</v>
      </c>
      <c r="K9" s="62">
        <f>BAR_BB!H9-3400</f>
        <v>18800</v>
      </c>
      <c r="L9" s="62">
        <f>BAR_BB!I9-3400</f>
        <v>17300</v>
      </c>
      <c r="M9" s="62">
        <f>BAR_BB!J9-3400</f>
        <v>15300</v>
      </c>
      <c r="N9" s="62">
        <f>BAR_BB!K9-3400</f>
        <v>14300</v>
      </c>
      <c r="O9" s="62">
        <f>BAR_BB!L9-3400</f>
        <v>13300</v>
      </c>
      <c r="P9" s="62">
        <f>BAR_BB!M9-3400</f>
        <v>16300</v>
      </c>
      <c r="Q9" s="62">
        <f>BAR_BB!N9-3400</f>
        <v>17300</v>
      </c>
      <c r="R9" s="62">
        <f>BAR_BB!O9-3400</f>
        <v>16300</v>
      </c>
      <c r="S9" s="62">
        <f>BAR_BB!P9-3400</f>
        <v>17300</v>
      </c>
      <c r="T9" s="62">
        <f>BAR_BB!Q9-3400</f>
        <v>13300</v>
      </c>
      <c r="U9" s="62">
        <f>BAR_BB!R9-3400</f>
        <v>16300</v>
      </c>
      <c r="V9" s="62">
        <f>BAR_BB!S9-3400</f>
        <v>13300</v>
      </c>
      <c r="W9" s="62">
        <f>BAR_BB!T9-3400</f>
        <v>11300</v>
      </c>
      <c r="X9" s="75">
        <f>BAR_BB!U9-3200</f>
        <v>6900</v>
      </c>
      <c r="Y9" s="75">
        <f>BAR_BB!V9-3200</f>
        <v>7400</v>
      </c>
      <c r="Z9" s="75">
        <f>BAR_BB!W9-3200</f>
        <v>6900</v>
      </c>
      <c r="AA9" s="75">
        <f>BAR_BB!X9-3200</f>
        <v>6400</v>
      </c>
      <c r="AB9" s="75">
        <f>BAR_BB!Y9-3200</f>
        <v>5400</v>
      </c>
      <c r="AC9" s="73">
        <f>BAR_BB!Z9-3200</f>
        <v>4900</v>
      </c>
      <c r="AD9" s="62">
        <f>BAR_BB!AA9-3400</f>
        <v>5200</v>
      </c>
      <c r="AE9" s="62">
        <f>BAR_BB!AB9-3400</f>
        <v>5200</v>
      </c>
      <c r="AF9" s="62">
        <f>BAR_BB!AC9-3400</f>
        <v>5900</v>
      </c>
      <c r="AG9" s="62">
        <f>BAR_BB!AD9-3400</f>
        <v>7700</v>
      </c>
      <c r="AH9" s="62">
        <f>BAR_BB!AE9-3400</f>
        <v>12700</v>
      </c>
      <c r="AI9" s="62">
        <f>BAR_BB!AF9-3400</f>
        <v>6300</v>
      </c>
    </row>
    <row r="10" spans="1:35" ht="16.149999999999999" customHeight="1" x14ac:dyDescent="0.25">
      <c r="A10" s="105" t="s">
        <v>6</v>
      </c>
      <c r="B10" s="105"/>
      <c r="C10" s="105"/>
      <c r="D10" s="40">
        <f>D4+1500</f>
        <v>7400</v>
      </c>
      <c r="E10" s="43">
        <f t="shared" si="0"/>
        <v>7400</v>
      </c>
      <c r="F10" s="40">
        <f>F7+500</f>
        <v>8900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75"/>
      <c r="Y10" s="75"/>
      <c r="Z10" s="75"/>
      <c r="AA10" s="75"/>
      <c r="AB10" s="75"/>
      <c r="AC10" s="73"/>
      <c r="AD10" s="41"/>
      <c r="AE10" s="41"/>
      <c r="AF10" s="41"/>
      <c r="AG10" s="41"/>
      <c r="AH10" s="41"/>
      <c r="AI10" s="41"/>
    </row>
    <row r="11" spans="1:35" ht="21.6" customHeight="1" x14ac:dyDescent="0.25">
      <c r="A11" s="36"/>
      <c r="B11" s="37"/>
      <c r="C11" s="38" t="s">
        <v>3</v>
      </c>
      <c r="D11" s="40"/>
      <c r="E11" s="43"/>
      <c r="F11" s="40"/>
      <c r="G11" s="41">
        <f>BAR_BB!D11-1700</f>
        <v>16300</v>
      </c>
      <c r="H11" s="41">
        <f>BAR_BB!E11-1700</f>
        <v>17800</v>
      </c>
      <c r="I11" s="41">
        <f>BAR_BB!F11-1700</f>
        <v>16300</v>
      </c>
      <c r="J11" s="41">
        <f>BAR_BB!G11-1700</f>
        <v>17800</v>
      </c>
      <c r="K11" s="41">
        <f>BAR_BB!H11-1700</f>
        <v>16300</v>
      </c>
      <c r="L11" s="41">
        <f>BAR_BB!I11-1700</f>
        <v>14800</v>
      </c>
      <c r="M11" s="41">
        <f>BAR_BB!J11-1700</f>
        <v>12800</v>
      </c>
      <c r="N11" s="41">
        <f>BAR_BB!K11-1700</f>
        <v>11800</v>
      </c>
      <c r="O11" s="41">
        <f>BAR_BB!L11-1700</f>
        <v>10800</v>
      </c>
      <c r="P11" s="41">
        <f>BAR_BB!M11-1700</f>
        <v>13800</v>
      </c>
      <c r="Q11" s="41">
        <f>BAR_BB!N11-1700</f>
        <v>14800</v>
      </c>
      <c r="R11" s="41">
        <f>BAR_BB!O11-1700</f>
        <v>13800</v>
      </c>
      <c r="S11" s="41">
        <f>BAR_BB!P11-1700</f>
        <v>14800</v>
      </c>
      <c r="T11" s="41">
        <f>BAR_BB!Q11-1700</f>
        <v>10800</v>
      </c>
      <c r="U11" s="41">
        <f>BAR_BB!R11-1700</f>
        <v>13800</v>
      </c>
      <c r="V11" s="41">
        <f>BAR_BB!S11-1700</f>
        <v>10800</v>
      </c>
      <c r="W11" s="41">
        <f>BAR_BB!T11-1700</f>
        <v>8800</v>
      </c>
      <c r="X11" s="75">
        <f>BAR_BB!U11-1600</f>
        <v>7400</v>
      </c>
      <c r="Y11" s="75">
        <f>BAR_BB!V11-1600</f>
        <v>7900</v>
      </c>
      <c r="Z11" s="75">
        <f>BAR_BB!W11-1600</f>
        <v>7400</v>
      </c>
      <c r="AA11" s="75">
        <f>BAR_BB!X11-1600</f>
        <v>7900</v>
      </c>
      <c r="AB11" s="75">
        <f>BAR_BB!Y11-1600</f>
        <v>6900</v>
      </c>
      <c r="AC11" s="73">
        <f>BAR_BB!Z11-1600</f>
        <v>6400</v>
      </c>
      <c r="AD11" s="41">
        <f>BAR_BB!AA11-1700</f>
        <v>6800</v>
      </c>
      <c r="AE11" s="41">
        <f>BAR_BB!AB11-1700</f>
        <v>6800</v>
      </c>
      <c r="AF11" s="41">
        <f>BAR_BB!AC11-1700</f>
        <v>7500</v>
      </c>
      <c r="AG11" s="41">
        <f>BAR_BB!AD11-1700</f>
        <v>9300</v>
      </c>
      <c r="AH11" s="41">
        <f>BAR_BB!AE11-1700</f>
        <v>14300</v>
      </c>
      <c r="AI11" s="41">
        <f>BAR_BB!AF11-1700</f>
        <v>7900</v>
      </c>
    </row>
    <row r="12" spans="1:35" ht="21.6" customHeight="1" x14ac:dyDescent="0.25">
      <c r="A12" s="36"/>
      <c r="B12" s="37"/>
      <c r="C12" s="42" t="s">
        <v>4</v>
      </c>
      <c r="D12" s="40"/>
      <c r="E12" s="43"/>
      <c r="F12" s="40"/>
      <c r="G12" s="41">
        <f>BAR_BB!D12-3400</f>
        <v>16300</v>
      </c>
      <c r="H12" s="41">
        <f>BAR_BB!E12-3400</f>
        <v>17800</v>
      </c>
      <c r="I12" s="41">
        <f>BAR_BB!F12-3400</f>
        <v>16300</v>
      </c>
      <c r="J12" s="41">
        <f>BAR_BB!G12-3400</f>
        <v>17800</v>
      </c>
      <c r="K12" s="41">
        <f>BAR_BB!H12-3400</f>
        <v>16300</v>
      </c>
      <c r="L12" s="41">
        <f>BAR_BB!I12-3400</f>
        <v>14800</v>
      </c>
      <c r="M12" s="41">
        <f>BAR_BB!J12-3400</f>
        <v>12800</v>
      </c>
      <c r="N12" s="41">
        <f>BAR_BB!K12-3400</f>
        <v>11800</v>
      </c>
      <c r="O12" s="41">
        <f>BAR_BB!L12-3400</f>
        <v>10800</v>
      </c>
      <c r="P12" s="41">
        <f>BAR_BB!M12-3400</f>
        <v>13800</v>
      </c>
      <c r="Q12" s="41">
        <f>BAR_BB!N12-3400</f>
        <v>14800</v>
      </c>
      <c r="R12" s="41">
        <f>BAR_BB!O12-3400</f>
        <v>13800</v>
      </c>
      <c r="S12" s="41">
        <f>BAR_BB!P12-3400</f>
        <v>14800</v>
      </c>
      <c r="T12" s="41">
        <f>BAR_BB!Q12-3400</f>
        <v>10800</v>
      </c>
      <c r="U12" s="41">
        <f>BAR_BB!R12-3400</f>
        <v>13800</v>
      </c>
      <c r="V12" s="41">
        <f>BAR_BB!S12-3400</f>
        <v>10800</v>
      </c>
      <c r="W12" s="41">
        <f>BAR_BB!T12-3400</f>
        <v>8800</v>
      </c>
      <c r="X12" s="75">
        <f>BAR_BB!U12-3200</f>
        <v>7400</v>
      </c>
      <c r="Y12" s="75">
        <f>BAR_BB!V12-3200</f>
        <v>7900</v>
      </c>
      <c r="Z12" s="75">
        <f>BAR_BB!W12-3200</f>
        <v>7400</v>
      </c>
      <c r="AA12" s="75">
        <f>BAR_BB!X12-3200</f>
        <v>7900</v>
      </c>
      <c r="AB12" s="75">
        <f>BAR_BB!Y12-3200</f>
        <v>6900</v>
      </c>
      <c r="AC12" s="73">
        <f>BAR_BB!Z12-3200</f>
        <v>6400</v>
      </c>
      <c r="AD12" s="41">
        <f>BAR_BB!AA12-3400</f>
        <v>6700</v>
      </c>
      <c r="AE12" s="41">
        <f>BAR_BB!AB12-3400</f>
        <v>6800</v>
      </c>
      <c r="AF12" s="41">
        <f>BAR_BB!AC12-3400</f>
        <v>7500</v>
      </c>
      <c r="AG12" s="41">
        <f>BAR_BB!AD12-3400</f>
        <v>9300</v>
      </c>
      <c r="AH12" s="41">
        <f>BAR_BB!AE12-3400</f>
        <v>14300</v>
      </c>
      <c r="AI12" s="41">
        <f>BAR_BB!AF12-3400</f>
        <v>7900</v>
      </c>
    </row>
    <row r="13" spans="1:35" x14ac:dyDescent="0.25">
      <c r="A13" s="105" t="s">
        <v>7</v>
      </c>
      <c r="B13" s="105"/>
      <c r="C13" s="105"/>
      <c r="D13" s="40">
        <f>D4+2500</f>
        <v>8400</v>
      </c>
      <c r="E13" s="43">
        <f t="shared" si="0"/>
        <v>8400</v>
      </c>
      <c r="F13" s="40">
        <f t="shared" ref="F13" si="1">F10+1000</f>
        <v>9900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75"/>
      <c r="Y13" s="75"/>
      <c r="Z13" s="75"/>
      <c r="AA13" s="75"/>
      <c r="AB13" s="75"/>
      <c r="AC13" s="73"/>
      <c r="AD13" s="41"/>
      <c r="AE13" s="41"/>
      <c r="AF13" s="41"/>
      <c r="AG13" s="41"/>
      <c r="AH13" s="41"/>
      <c r="AI13" s="41"/>
    </row>
    <row r="14" spans="1:35" ht="21.6" customHeight="1" x14ac:dyDescent="0.25">
      <c r="A14" s="36"/>
      <c r="B14" s="37"/>
      <c r="C14" s="38" t="s">
        <v>3</v>
      </c>
      <c r="D14" s="40"/>
      <c r="E14" s="43"/>
      <c r="F14" s="40"/>
      <c r="G14" s="41">
        <f>BAR_BB!D14-1700</f>
        <v>18800</v>
      </c>
      <c r="H14" s="41">
        <f>BAR_BB!E14-1700</f>
        <v>20300</v>
      </c>
      <c r="I14" s="41">
        <f>BAR_BB!F14-1700</f>
        <v>18800</v>
      </c>
      <c r="J14" s="62">
        <f>BAR_BB!G14-1700</f>
        <v>19300</v>
      </c>
      <c r="K14" s="62">
        <f>BAR_BB!H14-1700</f>
        <v>17800</v>
      </c>
      <c r="L14" s="62">
        <f>BAR_BB!I14-1700</f>
        <v>16300</v>
      </c>
      <c r="M14" s="62">
        <f>BAR_BB!J14-1700</f>
        <v>14300</v>
      </c>
      <c r="N14" s="62">
        <f>BAR_BB!K14-1700</f>
        <v>13300</v>
      </c>
      <c r="O14" s="62">
        <f>BAR_BB!L14-1700</f>
        <v>12300</v>
      </c>
      <c r="P14" s="62">
        <f>BAR_BB!M14-1700</f>
        <v>15300</v>
      </c>
      <c r="Q14" s="62">
        <f>BAR_BB!N14-1700</f>
        <v>16300</v>
      </c>
      <c r="R14" s="62">
        <f>BAR_BB!O14-1700</f>
        <v>15300</v>
      </c>
      <c r="S14" s="62">
        <f>BAR_BB!P14-1700</f>
        <v>16300</v>
      </c>
      <c r="T14" s="62">
        <f>BAR_BB!Q14-1700</f>
        <v>12300</v>
      </c>
      <c r="U14" s="62">
        <f>BAR_BB!R14-1700</f>
        <v>15300</v>
      </c>
      <c r="V14" s="62">
        <f>BAR_BB!S14-1700</f>
        <v>12300</v>
      </c>
      <c r="W14" s="62">
        <f>BAR_BB!T14-1700</f>
        <v>10300</v>
      </c>
      <c r="X14" s="75">
        <f>BAR_BB!U14-1600</f>
        <v>8400</v>
      </c>
      <c r="Y14" s="75">
        <f>BAR_BB!V14-1600</f>
        <v>8900</v>
      </c>
      <c r="Z14" s="75">
        <f>BAR_BB!W14-1600</f>
        <v>8400</v>
      </c>
      <c r="AA14" s="75">
        <f>BAR_BB!X14-1600</f>
        <v>8400</v>
      </c>
      <c r="AB14" s="75">
        <f>BAR_BB!Y14-1600</f>
        <v>7400</v>
      </c>
      <c r="AC14" s="73">
        <f>BAR_BB!Z14-1600</f>
        <v>6900</v>
      </c>
      <c r="AD14" s="62">
        <f>BAR_BB!AA14-1700</f>
        <v>7300</v>
      </c>
      <c r="AE14" s="62">
        <f>BAR_BB!AB14-1700</f>
        <v>7300</v>
      </c>
      <c r="AF14" s="62">
        <f>BAR_BB!AC14-1700</f>
        <v>8000</v>
      </c>
      <c r="AG14" s="62">
        <f>BAR_BB!AD14-1700</f>
        <v>9800</v>
      </c>
      <c r="AH14" s="62">
        <f>BAR_BB!AE14-1700</f>
        <v>14800</v>
      </c>
      <c r="AI14" s="62">
        <f>BAR_BB!AF14-1700</f>
        <v>8400</v>
      </c>
    </row>
    <row r="15" spans="1:35" ht="21.6" customHeight="1" x14ac:dyDescent="0.25">
      <c r="A15" s="36"/>
      <c r="B15" s="37"/>
      <c r="C15" s="42" t="s">
        <v>4</v>
      </c>
      <c r="D15" s="40"/>
      <c r="E15" s="43"/>
      <c r="F15" s="40"/>
      <c r="G15" s="41">
        <f>BAR_BB!D15-3400</f>
        <v>18800</v>
      </c>
      <c r="H15" s="41">
        <f>BAR_BB!E15-3400</f>
        <v>20300</v>
      </c>
      <c r="I15" s="41">
        <f>BAR_BB!F15-3400</f>
        <v>18800</v>
      </c>
      <c r="J15" s="62">
        <f>BAR_BB!G15-3400</f>
        <v>19300</v>
      </c>
      <c r="K15" s="62">
        <f>BAR_BB!H15-3400</f>
        <v>17800</v>
      </c>
      <c r="L15" s="62">
        <f>BAR_BB!I15-3400</f>
        <v>16300</v>
      </c>
      <c r="M15" s="62">
        <f>BAR_BB!J15-3400</f>
        <v>14300</v>
      </c>
      <c r="N15" s="62">
        <f>BAR_BB!K15-3400</f>
        <v>13300</v>
      </c>
      <c r="O15" s="62">
        <f>BAR_BB!L15-3400</f>
        <v>12300</v>
      </c>
      <c r="P15" s="62">
        <f>BAR_BB!M15-3400</f>
        <v>15300</v>
      </c>
      <c r="Q15" s="62">
        <f>BAR_BB!N15-3400</f>
        <v>16300</v>
      </c>
      <c r="R15" s="62">
        <f>BAR_BB!O15-3400</f>
        <v>15300</v>
      </c>
      <c r="S15" s="62">
        <f>BAR_BB!P15-3400</f>
        <v>16300</v>
      </c>
      <c r="T15" s="62">
        <f>BAR_BB!Q15-3400</f>
        <v>12300</v>
      </c>
      <c r="U15" s="62">
        <f>BAR_BB!R15-3400</f>
        <v>15300</v>
      </c>
      <c r="V15" s="62">
        <f>BAR_BB!S15-3400</f>
        <v>12300</v>
      </c>
      <c r="W15" s="62">
        <f>BAR_BB!T15-3400</f>
        <v>10300</v>
      </c>
      <c r="X15" s="75">
        <f>BAR_BB!U15-3200</f>
        <v>8400</v>
      </c>
      <c r="Y15" s="75">
        <f>BAR_BB!V15-3200</f>
        <v>8900</v>
      </c>
      <c r="Z15" s="75">
        <f>BAR_BB!W15-3200</f>
        <v>8400</v>
      </c>
      <c r="AA15" s="75">
        <f>BAR_BB!X15-3200</f>
        <v>8400</v>
      </c>
      <c r="AB15" s="75">
        <f>BAR_BB!Y15-3200</f>
        <v>7400</v>
      </c>
      <c r="AC15" s="73">
        <f>BAR_BB!Z15-3200</f>
        <v>6900</v>
      </c>
      <c r="AD15" s="62">
        <f>BAR_BB!AA15-3400</f>
        <v>7200</v>
      </c>
      <c r="AE15" s="62">
        <f>BAR_BB!AB15-3400</f>
        <v>7200</v>
      </c>
      <c r="AF15" s="62">
        <f>BAR_BB!AC15-3400</f>
        <v>7900</v>
      </c>
      <c r="AG15" s="62">
        <f>BAR_BB!AD15-3400</f>
        <v>9700</v>
      </c>
      <c r="AH15" s="62">
        <f>BAR_BB!AE15-3400</f>
        <v>14700</v>
      </c>
      <c r="AI15" s="62">
        <f>BAR_BB!AF15-3400</f>
        <v>8300</v>
      </c>
    </row>
    <row r="16" spans="1:35" x14ac:dyDescent="0.25">
      <c r="A16" s="105" t="s">
        <v>8</v>
      </c>
      <c r="B16" s="105"/>
      <c r="C16" s="105"/>
      <c r="D16" s="40">
        <f>D4+3000</f>
        <v>8900</v>
      </c>
      <c r="E16" s="43">
        <f t="shared" si="0"/>
        <v>8900</v>
      </c>
      <c r="F16" s="40">
        <f>F13+500</f>
        <v>10400</v>
      </c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75"/>
      <c r="Y16" s="75"/>
      <c r="Z16" s="75"/>
      <c r="AA16" s="75"/>
      <c r="AB16" s="75"/>
      <c r="AC16" s="73"/>
      <c r="AD16" s="41"/>
      <c r="AE16" s="41"/>
      <c r="AF16" s="41"/>
      <c r="AG16" s="41"/>
      <c r="AH16" s="41"/>
      <c r="AI16" s="41"/>
    </row>
    <row r="17" spans="1:35" ht="22.5" x14ac:dyDescent="0.25">
      <c r="A17" s="36"/>
      <c r="B17" s="37"/>
      <c r="C17" s="38" t="s">
        <v>3</v>
      </c>
      <c r="D17" s="40"/>
      <c r="E17" s="43"/>
      <c r="F17" s="40"/>
      <c r="G17" s="41">
        <f>BAR_BB!D17-1700</f>
        <v>19800</v>
      </c>
      <c r="H17" s="41">
        <f>BAR_BB!E17-1700</f>
        <v>21300</v>
      </c>
      <c r="I17" s="41">
        <f>BAR_BB!F17-1700</f>
        <v>19800</v>
      </c>
      <c r="J17" s="41">
        <f>BAR_BB!G17-1700</f>
        <v>20300</v>
      </c>
      <c r="K17" s="41">
        <f>BAR_BB!H17-1700</f>
        <v>18800</v>
      </c>
      <c r="L17" s="41">
        <f>BAR_BB!I17-1700</f>
        <v>17300</v>
      </c>
      <c r="M17" s="41">
        <f>BAR_BB!J17-1700</f>
        <v>15300</v>
      </c>
      <c r="N17" s="41">
        <f>BAR_BB!K17-1700</f>
        <v>14300</v>
      </c>
      <c r="O17" s="41">
        <f>BAR_BB!L17-1700</f>
        <v>13300</v>
      </c>
      <c r="P17" s="41">
        <f>BAR_BB!M17-1700</f>
        <v>16300</v>
      </c>
      <c r="Q17" s="41">
        <f>BAR_BB!N17-1700</f>
        <v>17300</v>
      </c>
      <c r="R17" s="41">
        <f>BAR_BB!O17-1700</f>
        <v>16300</v>
      </c>
      <c r="S17" s="41">
        <f>BAR_BB!P17-1700</f>
        <v>17300</v>
      </c>
      <c r="T17" s="41">
        <f>BAR_BB!Q17-1700</f>
        <v>13300</v>
      </c>
      <c r="U17" s="41">
        <f>BAR_BB!R17-1700</f>
        <v>16300</v>
      </c>
      <c r="V17" s="41">
        <f>BAR_BB!S17-1700</f>
        <v>13300</v>
      </c>
      <c r="W17" s="41">
        <f>BAR_BB!T17-1700</f>
        <v>11300</v>
      </c>
      <c r="X17" s="75">
        <f>BAR_BB!U17-1600</f>
        <v>8900</v>
      </c>
      <c r="Y17" s="75">
        <f>BAR_BB!V17-1600</f>
        <v>9400</v>
      </c>
      <c r="Z17" s="75">
        <f>BAR_BB!W17-1600</f>
        <v>8900</v>
      </c>
      <c r="AA17" s="75">
        <f>BAR_BB!X17-1600</f>
        <v>9400</v>
      </c>
      <c r="AB17" s="75">
        <f>BAR_BB!Y17-1600</f>
        <v>8400</v>
      </c>
      <c r="AC17" s="73">
        <f>BAR_BB!Z17-1600</f>
        <v>7900</v>
      </c>
      <c r="AD17" s="41">
        <f>BAR_BB!AA17-1700</f>
        <v>8300</v>
      </c>
      <c r="AE17" s="41">
        <f>BAR_BB!AB17-1700</f>
        <v>9300</v>
      </c>
      <c r="AF17" s="41">
        <f>BAR_BB!AC17-1700</f>
        <v>10000</v>
      </c>
      <c r="AG17" s="41">
        <f>BAR_BB!AD17-1700</f>
        <v>11800</v>
      </c>
      <c r="AH17" s="41">
        <f>BAR_BB!AE17-1700</f>
        <v>16800</v>
      </c>
      <c r="AI17" s="41">
        <f>BAR_BB!AF17-1700</f>
        <v>10400</v>
      </c>
    </row>
    <row r="18" spans="1:35" ht="22.5" x14ac:dyDescent="0.25">
      <c r="A18" s="36"/>
      <c r="B18" s="37"/>
      <c r="C18" s="42" t="s">
        <v>4</v>
      </c>
      <c r="D18" s="40"/>
      <c r="E18" s="43"/>
      <c r="F18" s="40"/>
      <c r="G18" s="41">
        <f>BAR_BB!D18-(1700*2)</f>
        <v>19800</v>
      </c>
      <c r="H18" s="41">
        <f>BAR_BB!E18-(1700*2)</f>
        <v>21300</v>
      </c>
      <c r="I18" s="41">
        <f>BAR_BB!F18-(1700*2)</f>
        <v>19800</v>
      </c>
      <c r="J18" s="41">
        <f>BAR_BB!G18-(1700*2)</f>
        <v>20300</v>
      </c>
      <c r="K18" s="41">
        <f>BAR_BB!H18-(1700*2)</f>
        <v>18800</v>
      </c>
      <c r="L18" s="41">
        <f>BAR_BB!I18-(1700*2)</f>
        <v>17300</v>
      </c>
      <c r="M18" s="41">
        <f>BAR_BB!J18-(1700*2)</f>
        <v>15300</v>
      </c>
      <c r="N18" s="41">
        <f>BAR_BB!K18-(1700*2)</f>
        <v>14300</v>
      </c>
      <c r="O18" s="41">
        <f>BAR_BB!L18-(1700*2)</f>
        <v>13300</v>
      </c>
      <c r="P18" s="41">
        <f>BAR_BB!M18-(1700*2)</f>
        <v>16300</v>
      </c>
      <c r="Q18" s="41">
        <f>BAR_BB!N18-(1700*2)</f>
        <v>17300</v>
      </c>
      <c r="R18" s="41">
        <f>BAR_BB!O18-(1700*2)</f>
        <v>16300</v>
      </c>
      <c r="S18" s="41">
        <f>BAR_BB!P18-(1700*2)</f>
        <v>17300</v>
      </c>
      <c r="T18" s="41">
        <f>BAR_BB!Q18-(1700*2)</f>
        <v>13300</v>
      </c>
      <c r="U18" s="41">
        <f>BAR_BB!R18-(1700*2)</f>
        <v>16300</v>
      </c>
      <c r="V18" s="41">
        <f>BAR_BB!S18-(1700*2)</f>
        <v>13300</v>
      </c>
      <c r="W18" s="41">
        <f>BAR_BB!T18-3400</f>
        <v>11300</v>
      </c>
      <c r="X18" s="75">
        <f>BAR_BB!U18-3200</f>
        <v>8900</v>
      </c>
      <c r="Y18" s="75">
        <f>BAR_BB!V18-3200</f>
        <v>9400</v>
      </c>
      <c r="Z18" s="75">
        <f>BAR_BB!W18-3200</f>
        <v>8900</v>
      </c>
      <c r="AA18" s="75">
        <f>BAR_BB!X18-3200</f>
        <v>9400</v>
      </c>
      <c r="AB18" s="75">
        <f>BAR_BB!Y18-3200</f>
        <v>8400</v>
      </c>
      <c r="AC18" s="73">
        <f>BAR_BB!Z18-3200</f>
        <v>7900</v>
      </c>
      <c r="AD18" s="41">
        <f>BAR_BB!AA18-3400</f>
        <v>8200</v>
      </c>
      <c r="AE18" s="41">
        <f>BAR_BB!AB18-3400</f>
        <v>9300</v>
      </c>
      <c r="AF18" s="41">
        <f>BAR_BB!AC18-3400</f>
        <v>10000</v>
      </c>
      <c r="AG18" s="41">
        <f>BAR_BB!AD18-3400</f>
        <v>11800</v>
      </c>
      <c r="AH18" s="41">
        <f>BAR_BB!AE18-3400</f>
        <v>16800</v>
      </c>
      <c r="AI18" s="41">
        <f>BAR_BB!AF18-3400</f>
        <v>10400</v>
      </c>
    </row>
    <row r="19" spans="1:35" ht="30" customHeight="1" x14ac:dyDescent="0.25">
      <c r="A19" s="105" t="s">
        <v>9</v>
      </c>
      <c r="B19" s="105"/>
      <c r="C19" s="105"/>
      <c r="D19" s="40">
        <f>D4+5000</f>
        <v>10900</v>
      </c>
      <c r="E19" s="43">
        <f t="shared" si="0"/>
        <v>10900</v>
      </c>
      <c r="F19" s="40">
        <f>F16+2000</f>
        <v>12400</v>
      </c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75"/>
      <c r="Y19" s="75"/>
      <c r="Z19" s="75"/>
      <c r="AA19" s="75"/>
      <c r="AB19" s="75"/>
      <c r="AC19" s="73"/>
      <c r="AD19" s="75"/>
      <c r="AE19" s="75"/>
      <c r="AF19" s="41"/>
      <c r="AG19" s="41"/>
      <c r="AH19" s="41"/>
      <c r="AI19" s="41"/>
    </row>
    <row r="20" spans="1:35" ht="22.5" x14ac:dyDescent="0.25">
      <c r="A20" s="36"/>
      <c r="B20" s="37"/>
      <c r="C20" s="38" t="s">
        <v>3</v>
      </c>
      <c r="D20" s="40"/>
      <c r="E20" s="43"/>
      <c r="F20" s="40"/>
      <c r="G20" s="41">
        <f>BAR_BB!D20-1700</f>
        <v>21300</v>
      </c>
      <c r="H20" s="41">
        <f>BAR_BB!E20-1700</f>
        <v>22800</v>
      </c>
      <c r="I20" s="41">
        <f>BAR_BB!F20-1700</f>
        <v>21300</v>
      </c>
      <c r="J20" s="41">
        <f>BAR_BB!G20-1700</f>
        <v>29800</v>
      </c>
      <c r="K20" s="41">
        <f>BAR_BB!H20-1700</f>
        <v>28300</v>
      </c>
      <c r="L20" s="41">
        <f>BAR_BB!I20-1700</f>
        <v>26800</v>
      </c>
      <c r="M20" s="41">
        <f>BAR_BB!J20-1700</f>
        <v>24800</v>
      </c>
      <c r="N20" s="41">
        <f>BAR_BB!K20-1700</f>
        <v>23800</v>
      </c>
      <c r="O20" s="41">
        <f>BAR_BB!L20-1700</f>
        <v>22800</v>
      </c>
      <c r="P20" s="41">
        <f>BAR_BB!M20-1700</f>
        <v>25800</v>
      </c>
      <c r="Q20" s="41">
        <f>BAR_BB!N20-1700</f>
        <v>26800</v>
      </c>
      <c r="R20" s="41">
        <f>BAR_BB!O20-1700</f>
        <v>25800</v>
      </c>
      <c r="S20" s="41">
        <f>BAR_BB!P20-1700</f>
        <v>26800</v>
      </c>
      <c r="T20" s="41">
        <f>BAR_BB!Q20-1700</f>
        <v>22800</v>
      </c>
      <c r="U20" s="41">
        <f>BAR_BB!R20-1700</f>
        <v>25800</v>
      </c>
      <c r="V20" s="41">
        <f>BAR_BB!S20-1700</f>
        <v>22800</v>
      </c>
      <c r="W20" s="41">
        <f>BAR_BB!T20-1700</f>
        <v>20800</v>
      </c>
      <c r="X20" s="75">
        <f>BAR_BB!U20-1600</f>
        <v>9900</v>
      </c>
      <c r="Y20" s="75">
        <f>BAR_BB!V20-1600</f>
        <v>11400</v>
      </c>
      <c r="Z20" s="75">
        <f>BAR_BB!W20-1600</f>
        <v>10900</v>
      </c>
      <c r="AA20" s="75">
        <f>BAR_BB!X20-1600</f>
        <v>9400</v>
      </c>
      <c r="AB20" s="75">
        <f>BAR_BB!Y20-1600</f>
        <v>8400</v>
      </c>
      <c r="AC20" s="73">
        <f>BAR_BB!Z20-1600</f>
        <v>8400</v>
      </c>
      <c r="AD20" s="75">
        <f>BAR_BB!AA20-1700</f>
        <v>8300</v>
      </c>
      <c r="AE20" s="75">
        <f>BAR_BB!AB20-1700</f>
        <v>8300</v>
      </c>
      <c r="AF20" s="41">
        <f>BAR_BB!AC20-1700</f>
        <v>11500</v>
      </c>
      <c r="AG20" s="41">
        <f>BAR_BB!AD20-1700</f>
        <v>13300</v>
      </c>
      <c r="AH20" s="41">
        <f>BAR_BB!AE20-1700</f>
        <v>18300</v>
      </c>
      <c r="AI20" s="41">
        <f>BAR_BB!AF20-1700</f>
        <v>11900</v>
      </c>
    </row>
    <row r="21" spans="1:35" ht="22.5" x14ac:dyDescent="0.25">
      <c r="A21" s="36"/>
      <c r="B21" s="37"/>
      <c r="C21" s="42" t="s">
        <v>4</v>
      </c>
      <c r="D21" s="40"/>
      <c r="E21" s="43"/>
      <c r="F21" s="40"/>
      <c r="G21" s="41">
        <f>BAR_BB!D21-(1700*2)</f>
        <v>21300</v>
      </c>
      <c r="H21" s="41">
        <f>BAR_BB!E21-(1700*2)</f>
        <v>22800</v>
      </c>
      <c r="I21" s="41">
        <f>BAR_BB!F21-(1700*2)</f>
        <v>21300</v>
      </c>
      <c r="J21" s="41">
        <f>BAR_BB!G21-(1700*2)</f>
        <v>29800</v>
      </c>
      <c r="K21" s="41">
        <f>BAR_BB!H21-(1700*2)</f>
        <v>28300</v>
      </c>
      <c r="L21" s="41">
        <f>BAR_BB!I21-(1700*2)</f>
        <v>26800</v>
      </c>
      <c r="M21" s="41">
        <f>BAR_BB!J21-(1700*2)</f>
        <v>24800</v>
      </c>
      <c r="N21" s="41">
        <f>BAR_BB!K21-(1700*2)</f>
        <v>23800</v>
      </c>
      <c r="O21" s="41">
        <f>BAR_BB!L21-(1700*2)</f>
        <v>22800</v>
      </c>
      <c r="P21" s="41">
        <f>BAR_BB!M21-(1700*2)</f>
        <v>25800</v>
      </c>
      <c r="Q21" s="41">
        <f>BAR_BB!N21-(1700*2)</f>
        <v>26800</v>
      </c>
      <c r="R21" s="41">
        <f>BAR_BB!O21-(1700*2)</f>
        <v>25800</v>
      </c>
      <c r="S21" s="41">
        <f>BAR_BB!P21-(1700*2)</f>
        <v>26800</v>
      </c>
      <c r="T21" s="41">
        <f>BAR_BB!Q21-(1700*2)</f>
        <v>22800</v>
      </c>
      <c r="U21" s="41">
        <f>BAR_BB!R21-(1700*2)</f>
        <v>25800</v>
      </c>
      <c r="V21" s="41">
        <f>BAR_BB!S21-(1700*2)</f>
        <v>22800</v>
      </c>
      <c r="W21" s="41">
        <f>BAR_BB!T21-3400</f>
        <v>20800</v>
      </c>
      <c r="X21" s="75">
        <f>BAR_BB!U21-3200</f>
        <v>9900</v>
      </c>
      <c r="Y21" s="75">
        <f>BAR_BB!V21-3200</f>
        <v>11400</v>
      </c>
      <c r="Z21" s="75">
        <f>BAR_BB!W21-3200</f>
        <v>10900</v>
      </c>
      <c r="AA21" s="75">
        <f>BAR_BB!X21-3200</f>
        <v>9400</v>
      </c>
      <c r="AB21" s="75">
        <f>BAR_BB!Y21-3200</f>
        <v>8400</v>
      </c>
      <c r="AC21" s="73">
        <f>BAR_BB!Z21-3200</f>
        <v>8400</v>
      </c>
      <c r="AD21" s="75">
        <f>BAR_BB!AA21-3400</f>
        <v>8200</v>
      </c>
      <c r="AE21" s="75">
        <f>BAR_BB!AB21-3400</f>
        <v>8200</v>
      </c>
      <c r="AF21" s="41">
        <f>BAR_BB!AC21-3400</f>
        <v>11500</v>
      </c>
      <c r="AG21" s="41">
        <f>BAR_BB!AD21-3400</f>
        <v>13300</v>
      </c>
      <c r="AH21" s="41">
        <f>BAR_BB!AE21-3400</f>
        <v>18300</v>
      </c>
      <c r="AI21" s="41">
        <f>BAR_BB!AF21-3400</f>
        <v>11900</v>
      </c>
    </row>
    <row r="22" spans="1:35" ht="31.9" customHeight="1" x14ac:dyDescent="0.25">
      <c r="A22" s="105" t="s">
        <v>10</v>
      </c>
      <c r="B22" s="105"/>
      <c r="C22" s="105"/>
      <c r="D22" s="40">
        <f>D4+6500</f>
        <v>12400</v>
      </c>
      <c r="E22" s="43">
        <f t="shared" si="0"/>
        <v>12400</v>
      </c>
      <c r="F22" s="40">
        <f>F19+1500</f>
        <v>13900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75"/>
      <c r="Y22" s="75"/>
      <c r="Z22" s="75"/>
      <c r="AA22" s="75"/>
      <c r="AB22" s="75"/>
      <c r="AC22" s="73"/>
      <c r="AD22" s="75"/>
      <c r="AE22" s="75"/>
      <c r="AF22" s="41"/>
      <c r="AG22" s="41"/>
      <c r="AH22" s="41"/>
      <c r="AI22" s="41"/>
    </row>
    <row r="23" spans="1:35" ht="22.5" x14ac:dyDescent="0.25">
      <c r="A23" s="36"/>
      <c r="B23" s="37"/>
      <c r="C23" s="38" t="s">
        <v>3</v>
      </c>
      <c r="D23" s="40"/>
      <c r="E23" s="43"/>
      <c r="F23" s="40"/>
      <c r="G23" s="41">
        <f>BAR_BB!D23-1700</f>
        <v>22800</v>
      </c>
      <c r="H23" s="41">
        <f>BAR_BB!E23-1700</f>
        <v>24300</v>
      </c>
      <c r="I23" s="41">
        <f>BAR_BB!F23-1700</f>
        <v>22800</v>
      </c>
      <c r="J23" s="41">
        <f>BAR_BB!G23-1700</f>
        <v>31300</v>
      </c>
      <c r="K23" s="41">
        <f>BAR_BB!H23-1700</f>
        <v>29800</v>
      </c>
      <c r="L23" s="41">
        <f>BAR_BB!I23-1700</f>
        <v>28300</v>
      </c>
      <c r="M23" s="41">
        <f>BAR_BB!J23-1700</f>
        <v>26300</v>
      </c>
      <c r="N23" s="41">
        <f>BAR_BB!K23-1700</f>
        <v>25300</v>
      </c>
      <c r="O23" s="41">
        <f>BAR_BB!L23-1700</f>
        <v>24300</v>
      </c>
      <c r="P23" s="41">
        <f>BAR_BB!M23-1700</f>
        <v>27300</v>
      </c>
      <c r="Q23" s="41">
        <f>BAR_BB!N23-1700</f>
        <v>28300</v>
      </c>
      <c r="R23" s="41">
        <f>BAR_BB!O23-1700</f>
        <v>27300</v>
      </c>
      <c r="S23" s="41">
        <f>BAR_BB!P23-1700</f>
        <v>28300</v>
      </c>
      <c r="T23" s="41">
        <f>BAR_BB!Q23-1700</f>
        <v>24300</v>
      </c>
      <c r="U23" s="41">
        <f>BAR_BB!R23-1700</f>
        <v>27300</v>
      </c>
      <c r="V23" s="41">
        <f>BAR_BB!S23-1700</f>
        <v>24300</v>
      </c>
      <c r="W23" s="41">
        <f>BAR_BB!T23-1700</f>
        <v>22300</v>
      </c>
      <c r="X23" s="75">
        <f>BAR_BB!U23-1600</f>
        <v>11400</v>
      </c>
      <c r="Y23" s="75">
        <f>BAR_BB!V23-1600</f>
        <v>12900</v>
      </c>
      <c r="Z23" s="75">
        <f>BAR_BB!W23-1600</f>
        <v>12400</v>
      </c>
      <c r="AA23" s="75">
        <f>BAR_BB!X23-1600</f>
        <v>10900</v>
      </c>
      <c r="AB23" s="75">
        <f>BAR_BB!Y23-1600</f>
        <v>9900</v>
      </c>
      <c r="AC23" s="73">
        <f>BAR_BB!Z23-1600</f>
        <v>9400</v>
      </c>
      <c r="AD23" s="75">
        <f>BAR_BB!AA23-1700</f>
        <v>9800</v>
      </c>
      <c r="AE23" s="75">
        <f>BAR_BB!AB23-1700</f>
        <v>9800</v>
      </c>
      <c r="AF23" s="41">
        <f>BAR_BB!AC23-1700</f>
        <v>13000</v>
      </c>
      <c r="AG23" s="41">
        <f>BAR_BB!AD23-1700</f>
        <v>14800</v>
      </c>
      <c r="AH23" s="41">
        <f>BAR_BB!AE23-1700</f>
        <v>19800</v>
      </c>
      <c r="AI23" s="41">
        <f>BAR_BB!AF23-1700</f>
        <v>13400</v>
      </c>
    </row>
    <row r="24" spans="1:35" ht="22.5" x14ac:dyDescent="0.25">
      <c r="A24" s="36"/>
      <c r="B24" s="37"/>
      <c r="C24" s="42" t="s">
        <v>4</v>
      </c>
      <c r="D24" s="40"/>
      <c r="E24" s="43"/>
      <c r="F24" s="40"/>
      <c r="G24" s="41">
        <f>BAR_BB!D24-(1700*2)</f>
        <v>22800</v>
      </c>
      <c r="H24" s="41">
        <f>BAR_BB!E24-(1700*2)</f>
        <v>24300</v>
      </c>
      <c r="I24" s="41">
        <f>BAR_BB!F24-(1700*2)</f>
        <v>22800</v>
      </c>
      <c r="J24" s="41">
        <f>BAR_BB!G24-(1700*2)</f>
        <v>31300</v>
      </c>
      <c r="K24" s="41">
        <f>BAR_BB!H24-(1700*2)</f>
        <v>29800</v>
      </c>
      <c r="L24" s="41">
        <f>BAR_BB!I24-(1700*2)</f>
        <v>28300</v>
      </c>
      <c r="M24" s="41">
        <f>BAR_BB!J24-(1700*2)</f>
        <v>26300</v>
      </c>
      <c r="N24" s="41">
        <f>BAR_BB!K24-(1700*2)</f>
        <v>25300</v>
      </c>
      <c r="O24" s="41">
        <f>BAR_BB!L24-(1700*2)</f>
        <v>24300</v>
      </c>
      <c r="P24" s="41">
        <f>BAR_BB!M24-(1700*2)</f>
        <v>27300</v>
      </c>
      <c r="Q24" s="41">
        <f>BAR_BB!N24-(1700*2)</f>
        <v>28300</v>
      </c>
      <c r="R24" s="41">
        <f>BAR_BB!O24-(1700*2)</f>
        <v>27300</v>
      </c>
      <c r="S24" s="41">
        <f>BAR_BB!P24-(1700*2)</f>
        <v>28300</v>
      </c>
      <c r="T24" s="41">
        <f>BAR_BB!Q24-(1700*2)</f>
        <v>24300</v>
      </c>
      <c r="U24" s="41">
        <f>BAR_BB!R24-(1700*2)</f>
        <v>27300</v>
      </c>
      <c r="V24" s="41">
        <f>BAR_BB!S24-(1700*2)</f>
        <v>24300</v>
      </c>
      <c r="W24" s="41">
        <f>BAR_BB!T24-3400</f>
        <v>22300</v>
      </c>
      <c r="X24" s="75">
        <f>BAR_BB!U24-3200</f>
        <v>11400</v>
      </c>
      <c r="Y24" s="75">
        <f>BAR_BB!V24-3200</f>
        <v>12900</v>
      </c>
      <c r="Z24" s="75">
        <f>BAR_BB!W24-3200</f>
        <v>12400</v>
      </c>
      <c r="AA24" s="75">
        <f>BAR_BB!X24-3200</f>
        <v>10900</v>
      </c>
      <c r="AB24" s="75">
        <f>BAR_BB!Y24-3200</f>
        <v>9900</v>
      </c>
      <c r="AC24" s="73">
        <f>BAR_BB!Z24-3200</f>
        <v>9400</v>
      </c>
      <c r="AD24" s="75">
        <f>BAR_BB!AA24-3400</f>
        <v>9700</v>
      </c>
      <c r="AE24" s="75">
        <f>BAR_BB!AB24-3400</f>
        <v>9700</v>
      </c>
      <c r="AF24" s="41">
        <f>BAR_BB!AC24-3400</f>
        <v>13000</v>
      </c>
      <c r="AG24" s="41">
        <f>BAR_BB!AD24-3400</f>
        <v>14800</v>
      </c>
      <c r="AH24" s="41">
        <f>BAR_BB!AE24-3400</f>
        <v>19800</v>
      </c>
      <c r="AI24" s="41">
        <f>BAR_BB!AF24-3400</f>
        <v>13400</v>
      </c>
    </row>
    <row r="25" spans="1:35" s="11" customFormat="1" ht="28.15" customHeight="1" x14ac:dyDescent="0.25">
      <c r="A25" s="105" t="s">
        <v>11</v>
      </c>
      <c r="B25" s="105"/>
      <c r="C25" s="105"/>
      <c r="D25" s="40">
        <f>D4+8000</f>
        <v>13900</v>
      </c>
      <c r="E25" s="43">
        <f t="shared" si="0"/>
        <v>13900</v>
      </c>
      <c r="F25" s="40">
        <f>F22+1500</f>
        <v>15400</v>
      </c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75"/>
      <c r="Y25" s="75"/>
      <c r="Z25" s="75"/>
      <c r="AA25" s="75"/>
      <c r="AB25" s="75"/>
      <c r="AC25" s="73"/>
      <c r="AD25" s="75"/>
      <c r="AE25" s="75"/>
      <c r="AF25" s="41"/>
      <c r="AG25" s="41"/>
      <c r="AH25" s="41"/>
      <c r="AI25" s="41"/>
    </row>
    <row r="26" spans="1:35" s="11" customFormat="1" ht="22.5" x14ac:dyDescent="0.25">
      <c r="A26" s="36"/>
      <c r="B26" s="37"/>
      <c r="C26" s="38" t="s">
        <v>3</v>
      </c>
      <c r="D26" s="44"/>
      <c r="E26" s="43"/>
      <c r="F26" s="40"/>
      <c r="G26" s="41">
        <f>BAR_BB!D26-1700</f>
        <v>24300</v>
      </c>
      <c r="H26" s="41">
        <f>BAR_BB!E26-1700</f>
        <v>25800</v>
      </c>
      <c r="I26" s="41">
        <f>BAR_BB!F26-1700</f>
        <v>24300</v>
      </c>
      <c r="J26" s="41">
        <f>BAR_BB!G26-1700</f>
        <v>32800</v>
      </c>
      <c r="K26" s="41">
        <f>BAR_BB!H26-1700</f>
        <v>31300</v>
      </c>
      <c r="L26" s="41">
        <f>BAR_BB!I26-1700</f>
        <v>29800</v>
      </c>
      <c r="M26" s="41">
        <f>BAR_BB!J26-1700</f>
        <v>27800</v>
      </c>
      <c r="N26" s="41">
        <f>BAR_BB!K26-1700</f>
        <v>26800</v>
      </c>
      <c r="O26" s="41">
        <f>BAR_BB!L26-1700</f>
        <v>25800</v>
      </c>
      <c r="P26" s="41">
        <f>BAR_BB!M26-1700</f>
        <v>28800</v>
      </c>
      <c r="Q26" s="41">
        <f>BAR_BB!N26-1700</f>
        <v>29800</v>
      </c>
      <c r="R26" s="41">
        <f>BAR_BB!O26-1700</f>
        <v>28800</v>
      </c>
      <c r="S26" s="41">
        <f>BAR_BB!P26-1700</f>
        <v>29800</v>
      </c>
      <c r="T26" s="41">
        <f>BAR_BB!Q26-1700</f>
        <v>25800</v>
      </c>
      <c r="U26" s="41">
        <f>BAR_BB!R26-1700</f>
        <v>28800</v>
      </c>
      <c r="V26" s="41">
        <f>BAR_BB!S26-1700</f>
        <v>25800</v>
      </c>
      <c r="W26" s="41">
        <f>BAR_BB!T26-1700</f>
        <v>23800</v>
      </c>
      <c r="X26" s="75">
        <f>BAR_BB!U26-1600</f>
        <v>12900</v>
      </c>
      <c r="Y26" s="75">
        <f>BAR_BB!V26-1600</f>
        <v>14400</v>
      </c>
      <c r="Z26" s="75">
        <f>BAR_BB!W26-1600</f>
        <v>13900</v>
      </c>
      <c r="AA26" s="75">
        <f>BAR_BB!X26-1600</f>
        <v>12400</v>
      </c>
      <c r="AB26" s="75">
        <f>BAR_BB!Y26-1600</f>
        <v>11400</v>
      </c>
      <c r="AC26" s="73">
        <f>BAR_BB!Z26-1600</f>
        <v>10900</v>
      </c>
      <c r="AD26" s="75">
        <f>BAR_BB!AA26-1700</f>
        <v>11300</v>
      </c>
      <c r="AE26" s="75">
        <f>BAR_BB!AB26-1700</f>
        <v>11300</v>
      </c>
      <c r="AF26" s="41">
        <f>BAR_BB!AC26-1700</f>
        <v>15000</v>
      </c>
      <c r="AG26" s="41">
        <f>BAR_BB!AD26-1700</f>
        <v>16800</v>
      </c>
      <c r="AH26" s="41">
        <f>BAR_BB!AE26-1700</f>
        <v>21800</v>
      </c>
      <c r="AI26" s="41">
        <f>BAR_BB!AF26-1700</f>
        <v>15400</v>
      </c>
    </row>
    <row r="27" spans="1:35" s="11" customFormat="1" ht="22.5" x14ac:dyDescent="0.25">
      <c r="A27" s="36"/>
      <c r="B27" s="37"/>
      <c r="C27" s="42" t="s">
        <v>4</v>
      </c>
      <c r="D27" s="44"/>
      <c r="E27" s="43"/>
      <c r="F27" s="40"/>
      <c r="G27" s="41">
        <f>BAR_BB!D27-(1700*2)</f>
        <v>24300</v>
      </c>
      <c r="H27" s="41">
        <f>BAR_BB!E27-(1700*2)</f>
        <v>25800</v>
      </c>
      <c r="I27" s="41">
        <f>BAR_BB!F27-(1700*2)</f>
        <v>24300</v>
      </c>
      <c r="J27" s="41">
        <f>BAR_BB!G27-(1700*2)</f>
        <v>32800</v>
      </c>
      <c r="K27" s="41">
        <f>BAR_BB!H27-(1700*2)</f>
        <v>31300</v>
      </c>
      <c r="L27" s="41">
        <f>BAR_BB!I27-(1700*2)</f>
        <v>29800</v>
      </c>
      <c r="M27" s="41">
        <f>BAR_BB!J27-(1700*2)</f>
        <v>27800</v>
      </c>
      <c r="N27" s="41">
        <f>BAR_BB!K27-(1700*2)</f>
        <v>26800</v>
      </c>
      <c r="O27" s="41">
        <f>BAR_BB!L27-(1700*2)</f>
        <v>25800</v>
      </c>
      <c r="P27" s="41">
        <f>BAR_BB!M27-(1700*2)</f>
        <v>28800</v>
      </c>
      <c r="Q27" s="41">
        <f>BAR_BB!N27-(1700*2)</f>
        <v>29800</v>
      </c>
      <c r="R27" s="41">
        <f>BAR_BB!O27-(1700*2)</f>
        <v>28800</v>
      </c>
      <c r="S27" s="41">
        <f>BAR_BB!P27-(1700*2)</f>
        <v>29800</v>
      </c>
      <c r="T27" s="41">
        <f>BAR_BB!Q27-(1700*2)</f>
        <v>25800</v>
      </c>
      <c r="U27" s="41">
        <f>BAR_BB!R27-(1700*2)</f>
        <v>28800</v>
      </c>
      <c r="V27" s="41">
        <f>BAR_BB!S27-(1700*2)</f>
        <v>25800</v>
      </c>
      <c r="W27" s="41">
        <f>BAR_BB!T27-3400</f>
        <v>23800</v>
      </c>
      <c r="X27" s="75">
        <f>BAR_BB!U27-3200</f>
        <v>12900</v>
      </c>
      <c r="Y27" s="75">
        <f>BAR_BB!V27-3200</f>
        <v>14400</v>
      </c>
      <c r="Z27" s="75">
        <f>BAR_BB!W27-3200</f>
        <v>13900</v>
      </c>
      <c r="AA27" s="75">
        <f>BAR_BB!X27-3200</f>
        <v>12400</v>
      </c>
      <c r="AB27" s="75">
        <f>BAR_BB!Y27-3200</f>
        <v>11400</v>
      </c>
      <c r="AC27" s="73">
        <f>BAR_BB!Z27-3200</f>
        <v>10900</v>
      </c>
      <c r="AD27" s="75">
        <f>BAR_BB!AA27-3400</f>
        <v>11200</v>
      </c>
      <c r="AE27" s="75">
        <f>BAR_BB!AB27-3400</f>
        <v>11200</v>
      </c>
      <c r="AF27" s="41">
        <f>BAR_BB!AC27-3400</f>
        <v>15000</v>
      </c>
      <c r="AG27" s="41">
        <f>BAR_BB!AD27-3400</f>
        <v>16800</v>
      </c>
      <c r="AH27" s="41">
        <f>BAR_BB!AE27-3400</f>
        <v>21800</v>
      </c>
      <c r="AI27" s="41">
        <f>BAR_BB!AF27-3400</f>
        <v>15400</v>
      </c>
    </row>
    <row r="28" spans="1:35" ht="15.75" thickBot="1" x14ac:dyDescent="0.3">
      <c r="A28" s="105" t="s">
        <v>12</v>
      </c>
      <c r="B28" s="105"/>
      <c r="C28" s="105"/>
      <c r="D28" s="45">
        <f>D4+10000</f>
        <v>15900</v>
      </c>
      <c r="E28" s="43">
        <f t="shared" si="0"/>
        <v>15900</v>
      </c>
      <c r="F28" s="40">
        <f>F25+2000</f>
        <v>17400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75"/>
      <c r="Y28" s="75"/>
      <c r="Z28" s="75"/>
      <c r="AA28" s="75"/>
      <c r="AB28" s="75"/>
      <c r="AC28" s="73"/>
      <c r="AD28" s="75"/>
      <c r="AE28" s="75"/>
      <c r="AF28" s="41"/>
      <c r="AG28" s="41"/>
      <c r="AH28" s="41"/>
      <c r="AI28" s="41"/>
    </row>
    <row r="29" spans="1:35" ht="24" customHeight="1" x14ac:dyDescent="0.25">
      <c r="A29" s="36"/>
      <c r="B29" s="37"/>
      <c r="C29" s="38" t="s">
        <v>3</v>
      </c>
      <c r="D29" s="46"/>
      <c r="E29" s="46"/>
      <c r="F29" s="46"/>
      <c r="G29" s="41">
        <f>BAR_BB!D29-1700</f>
        <v>28300</v>
      </c>
      <c r="H29" s="41">
        <f>BAR_BB!E29-1700</f>
        <v>29800</v>
      </c>
      <c r="I29" s="41">
        <f>BAR_BB!F29-1700</f>
        <v>28300</v>
      </c>
      <c r="J29" s="41">
        <f>BAR_BB!G29-1700</f>
        <v>36800</v>
      </c>
      <c r="K29" s="41">
        <f>BAR_BB!H29-1700</f>
        <v>35300</v>
      </c>
      <c r="L29" s="41">
        <f>BAR_BB!I29-1700</f>
        <v>33800</v>
      </c>
      <c r="M29" s="41">
        <f>BAR_BB!J29-1700</f>
        <v>31800</v>
      </c>
      <c r="N29" s="41">
        <f>BAR_BB!K29-1700</f>
        <v>30800</v>
      </c>
      <c r="O29" s="41">
        <f>BAR_BB!L29-1700</f>
        <v>29800</v>
      </c>
      <c r="P29" s="41">
        <f>BAR_BB!M29-1700</f>
        <v>32800</v>
      </c>
      <c r="Q29" s="41">
        <f>BAR_BB!N29-1700</f>
        <v>33800</v>
      </c>
      <c r="R29" s="41">
        <f>BAR_BB!O29-1700</f>
        <v>32800</v>
      </c>
      <c r="S29" s="41">
        <f>BAR_BB!P29-1700</f>
        <v>33800</v>
      </c>
      <c r="T29" s="41">
        <f>BAR_BB!Q29-1700</f>
        <v>29800</v>
      </c>
      <c r="U29" s="41">
        <f>BAR_BB!R29-1700</f>
        <v>32800</v>
      </c>
      <c r="V29" s="41">
        <f>BAR_BB!S29-1700</f>
        <v>29800</v>
      </c>
      <c r="W29" s="41">
        <f>BAR_BB!T29-1700</f>
        <v>27800</v>
      </c>
      <c r="X29" s="75">
        <f>BAR_BB!U29-1600</f>
        <v>24900</v>
      </c>
      <c r="Y29" s="75">
        <f>BAR_BB!V29-1600</f>
        <v>26400</v>
      </c>
      <c r="Z29" s="75">
        <f>BAR_BB!W29-1600</f>
        <v>25900</v>
      </c>
      <c r="AA29" s="75">
        <f>BAR_BB!X29-1600</f>
        <v>24400</v>
      </c>
      <c r="AB29" s="75">
        <f>BAR_BB!Y29-1600</f>
        <v>23400</v>
      </c>
      <c r="AC29" s="73">
        <f>BAR_BB!Z29-1600</f>
        <v>22900</v>
      </c>
      <c r="AD29" s="75">
        <f>BAR_BB!AA29-1700</f>
        <v>23300</v>
      </c>
      <c r="AE29" s="75">
        <f>BAR_BB!AB29-1700</f>
        <v>23300</v>
      </c>
      <c r="AF29" s="41">
        <f>BAR_BB!AC29-1700</f>
        <v>25000</v>
      </c>
      <c r="AG29" s="41">
        <f>BAR_BB!AD29-1700</f>
        <v>26800</v>
      </c>
      <c r="AH29" s="41">
        <f>BAR_BB!AE29-1700</f>
        <v>31800</v>
      </c>
      <c r="AI29" s="41">
        <f>BAR_BB!AF29-1700</f>
        <v>25400</v>
      </c>
    </row>
    <row r="30" spans="1:35" ht="24" customHeight="1" x14ac:dyDescent="0.25">
      <c r="A30" s="36"/>
      <c r="B30" s="37"/>
      <c r="C30" s="38" t="s">
        <v>4</v>
      </c>
      <c r="D30" s="46"/>
      <c r="E30" s="46"/>
      <c r="F30" s="46"/>
      <c r="G30" s="41">
        <f>BAR_BB!D30-(1700*2)</f>
        <v>28300</v>
      </c>
      <c r="H30" s="41">
        <f>BAR_BB!E30-(1700*2)</f>
        <v>29800</v>
      </c>
      <c r="I30" s="41">
        <f>BAR_BB!F30-(1700*2)</f>
        <v>28300</v>
      </c>
      <c r="J30" s="41">
        <f>BAR_BB!G30-(1700*2)</f>
        <v>36800</v>
      </c>
      <c r="K30" s="41">
        <f>BAR_BB!H30-(1700*2)</f>
        <v>35300</v>
      </c>
      <c r="L30" s="41">
        <f>BAR_BB!I30-(1700*2)</f>
        <v>33800</v>
      </c>
      <c r="M30" s="41">
        <f>BAR_BB!J30-(1700*2)</f>
        <v>31800</v>
      </c>
      <c r="N30" s="41">
        <f>BAR_BB!K30-(1700*2)</f>
        <v>30800</v>
      </c>
      <c r="O30" s="41">
        <f>BAR_BB!L30-(1700*2)</f>
        <v>29800</v>
      </c>
      <c r="P30" s="41">
        <f>BAR_BB!M30-(1700*2)</f>
        <v>32800</v>
      </c>
      <c r="Q30" s="41">
        <f>BAR_BB!N30-(1700*2)</f>
        <v>33800</v>
      </c>
      <c r="R30" s="41">
        <f>BAR_BB!O30-(1700*2)</f>
        <v>32800</v>
      </c>
      <c r="S30" s="41">
        <f>BAR_BB!P30-(1700*2)</f>
        <v>33800</v>
      </c>
      <c r="T30" s="41">
        <f>BAR_BB!Q30-(1700*2)</f>
        <v>29800</v>
      </c>
      <c r="U30" s="41">
        <f>BAR_BB!R30-(1700*2)</f>
        <v>32800</v>
      </c>
      <c r="V30" s="41">
        <f>BAR_BB!S30-(1700*2)</f>
        <v>29800</v>
      </c>
      <c r="W30" s="41">
        <f>BAR_BB!T30-3400</f>
        <v>27800</v>
      </c>
      <c r="X30" s="75">
        <f>BAR_BB!U30-3200</f>
        <v>24900</v>
      </c>
      <c r="Y30" s="75">
        <f>BAR_BB!V30-3200</f>
        <v>26400</v>
      </c>
      <c r="Z30" s="75">
        <f>BAR_BB!W30-3200</f>
        <v>25900</v>
      </c>
      <c r="AA30" s="75">
        <f>BAR_BB!X30-3200</f>
        <v>24400</v>
      </c>
      <c r="AB30" s="75">
        <f>BAR_BB!Y30-3200</f>
        <v>23400</v>
      </c>
      <c r="AC30" s="73">
        <f>BAR_BB!Z30-3200</f>
        <v>22900</v>
      </c>
      <c r="AD30" s="75">
        <f>BAR_BB!AA30-3400</f>
        <v>23200</v>
      </c>
      <c r="AE30" s="75">
        <f>BAR_BB!AB30-3400</f>
        <v>23200</v>
      </c>
      <c r="AF30" s="41">
        <f>BAR_BB!AC30-3400</f>
        <v>25000</v>
      </c>
      <c r="AG30" s="41">
        <f>BAR_BB!AD30-3400</f>
        <v>26800</v>
      </c>
      <c r="AH30" s="41">
        <f>BAR_BB!AE30-3400</f>
        <v>31800</v>
      </c>
      <c r="AI30" s="41">
        <f>BAR_BB!AF30-3400</f>
        <v>25400</v>
      </c>
    </row>
    <row r="31" spans="1:35" ht="24" customHeight="1" x14ac:dyDescent="0.25">
      <c r="A31" s="12"/>
      <c r="B31" s="12"/>
      <c r="C31" s="12"/>
      <c r="D31" s="12"/>
      <c r="E31" s="12"/>
      <c r="F31" s="12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</row>
    <row r="32" spans="1:35" ht="27.95" hidden="1" customHeight="1" x14ac:dyDescent="0.25">
      <c r="A32" s="117" t="s">
        <v>40</v>
      </c>
      <c r="B32" s="118"/>
      <c r="C32" s="119"/>
      <c r="D32" s="48"/>
      <c r="E32" s="48"/>
      <c r="F32" s="48"/>
    </row>
    <row r="33" spans="1:23" ht="32.1" hidden="1" customHeight="1" thickBot="1" x14ac:dyDescent="0.3">
      <c r="A33" s="49" t="s">
        <v>41</v>
      </c>
      <c r="B33" s="120" t="s">
        <v>42</v>
      </c>
      <c r="C33" s="116"/>
      <c r="D33" s="50"/>
      <c r="E33" s="50"/>
      <c r="F33" s="50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</row>
    <row r="34" spans="1:23" ht="42" hidden="1" customHeight="1" thickBot="1" x14ac:dyDescent="0.3">
      <c r="A34" s="52" t="s">
        <v>43</v>
      </c>
      <c r="B34" s="121" t="s">
        <v>16</v>
      </c>
      <c r="C34" s="116"/>
      <c r="D34" s="50"/>
      <c r="E34" s="50"/>
      <c r="F34" s="50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</row>
    <row r="35" spans="1:23" ht="42.95" hidden="1" customHeight="1" thickBot="1" x14ac:dyDescent="0.3">
      <c r="A35" s="52" t="s">
        <v>44</v>
      </c>
      <c r="B35" s="121" t="s">
        <v>45</v>
      </c>
      <c r="C35" s="116"/>
      <c r="D35" s="50"/>
      <c r="E35" s="50"/>
      <c r="F35" s="50"/>
    </row>
    <row r="36" spans="1:23" ht="60" hidden="1" customHeight="1" thickBot="1" x14ac:dyDescent="0.3">
      <c r="A36" s="122" t="s">
        <v>46</v>
      </c>
      <c r="B36" s="123"/>
      <c r="C36" s="124"/>
      <c r="D36" s="48"/>
      <c r="E36" s="48"/>
      <c r="F36" s="48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</row>
    <row r="37" spans="1:23" ht="72" hidden="1" customHeight="1" thickBot="1" x14ac:dyDescent="0.3">
      <c r="A37" s="53" t="s">
        <v>47</v>
      </c>
      <c r="B37" s="115">
        <v>2500</v>
      </c>
      <c r="C37" s="116"/>
      <c r="D37" s="50"/>
      <c r="E37" s="50"/>
      <c r="F37" s="50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</row>
    <row r="38" spans="1:23" ht="51.75" hidden="1" customHeight="1" thickBot="1" x14ac:dyDescent="0.3">
      <c r="A38" s="52" t="s">
        <v>48</v>
      </c>
      <c r="B38" s="121" t="s">
        <v>32</v>
      </c>
      <c r="C38" s="116"/>
      <c r="D38" s="50"/>
      <c r="E38" s="50"/>
      <c r="F38" s="50"/>
    </row>
    <row r="39" spans="1:23" ht="45" hidden="1" customHeight="1" thickBot="1" x14ac:dyDescent="0.3">
      <c r="A39" s="52" t="s">
        <v>49</v>
      </c>
      <c r="B39" s="126" t="s">
        <v>32</v>
      </c>
      <c r="C39" s="125"/>
      <c r="D39" s="54"/>
      <c r="E39" s="54"/>
      <c r="F39" s="54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</row>
    <row r="40" spans="1:23" ht="70.5" hidden="1" customHeight="1" thickBot="1" x14ac:dyDescent="0.3">
      <c r="A40" s="55" t="s">
        <v>50</v>
      </c>
      <c r="B40" s="127">
        <v>1250</v>
      </c>
      <c r="C40" s="128"/>
      <c r="D40" s="54"/>
      <c r="E40" s="54"/>
      <c r="F40" s="54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</row>
    <row r="41" spans="1:23" ht="40.5" hidden="1" customHeight="1" thickBot="1" x14ac:dyDescent="0.3">
      <c r="A41" s="129" t="s">
        <v>21</v>
      </c>
      <c r="B41" s="123"/>
      <c r="C41" s="124"/>
      <c r="D41" s="48"/>
      <c r="E41" s="48"/>
      <c r="F41" s="48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t="57" hidden="1" x14ac:dyDescent="0.25">
      <c r="A42" s="53" t="s">
        <v>47</v>
      </c>
      <c r="B42" s="130" t="s">
        <v>51</v>
      </c>
      <c r="C42" s="131"/>
      <c r="D42" s="56"/>
      <c r="E42" s="56"/>
      <c r="F42" s="54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</row>
    <row r="43" spans="1:23" ht="45" hidden="1" customHeight="1" thickBot="1" x14ac:dyDescent="0.3">
      <c r="A43" s="52" t="s">
        <v>48</v>
      </c>
      <c r="B43" s="130" t="s">
        <v>32</v>
      </c>
      <c r="C43" s="131"/>
      <c r="D43" s="56"/>
      <c r="E43" s="56"/>
      <c r="F43" s="56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</row>
    <row r="44" spans="1:23" ht="54" hidden="1" customHeight="1" thickBot="1" x14ac:dyDescent="0.3">
      <c r="A44" s="52" t="s">
        <v>49</v>
      </c>
      <c r="B44" s="130" t="s">
        <v>52</v>
      </c>
      <c r="C44" s="131"/>
      <c r="D44" s="56"/>
      <c r="E44" s="56"/>
      <c r="F44" s="54"/>
    </row>
    <row r="45" spans="1:23" ht="46.5" hidden="1" customHeight="1" thickBot="1" x14ac:dyDescent="0.3">
      <c r="A45" s="55" t="s">
        <v>50</v>
      </c>
      <c r="B45" s="132" t="s">
        <v>53</v>
      </c>
      <c r="C45" s="132"/>
      <c r="D45" s="56"/>
      <c r="E45" s="56"/>
      <c r="F45" s="54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</row>
    <row r="46" spans="1:23" ht="26.45" customHeight="1" thickBot="1" x14ac:dyDescent="0.3">
      <c r="A46" s="129" t="s">
        <v>54</v>
      </c>
      <c r="B46" s="123"/>
      <c r="C46" s="124"/>
      <c r="D46" s="48"/>
      <c r="E46" s="48"/>
      <c r="F46" s="48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</row>
    <row r="47" spans="1:23" ht="64.900000000000006" customHeight="1" thickBot="1" x14ac:dyDescent="0.3">
      <c r="A47" s="53" t="s">
        <v>47</v>
      </c>
      <c r="B47" s="126">
        <v>2500</v>
      </c>
      <c r="C47" s="125"/>
      <c r="D47" s="54"/>
      <c r="E47" s="54"/>
      <c r="F47" s="54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ht="64.900000000000006" customHeight="1" thickBot="1" x14ac:dyDescent="0.3">
      <c r="A48" s="52" t="s">
        <v>48</v>
      </c>
      <c r="B48" s="120" t="s">
        <v>16</v>
      </c>
      <c r="C48" s="116"/>
      <c r="D48" s="50"/>
      <c r="E48" s="50"/>
      <c r="F48" s="50"/>
      <c r="G48" s="12"/>
      <c r="H48" s="12"/>
      <c r="I48" s="12"/>
      <c r="J48" s="12"/>
      <c r="K48" s="12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spans="1:23" ht="64.900000000000006" customHeight="1" x14ac:dyDescent="0.25">
      <c r="A49" s="52" t="s">
        <v>49</v>
      </c>
      <c r="B49" s="115" t="s">
        <v>16</v>
      </c>
      <c r="C49" s="125"/>
      <c r="D49" s="54"/>
      <c r="E49" s="54"/>
      <c r="F49" s="54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ht="64.900000000000006" customHeight="1" x14ac:dyDescent="0.25">
      <c r="A50" s="55" t="s">
        <v>50</v>
      </c>
      <c r="B50" s="133">
        <v>1250</v>
      </c>
      <c r="C50" s="133"/>
      <c r="D50" s="54"/>
      <c r="E50" s="54"/>
      <c r="F50" s="54"/>
    </row>
    <row r="51" spans="1:23" ht="15.75" thickBot="1" x14ac:dyDescent="0.3">
      <c r="A51" s="134"/>
      <c r="B51" s="135"/>
      <c r="C51" s="135"/>
      <c r="D51" s="135"/>
      <c r="E51" s="135"/>
      <c r="F51" s="135"/>
    </row>
    <row r="52" spans="1:23" ht="15.75" thickBot="1" x14ac:dyDescent="0.3">
      <c r="A52" s="136" t="s">
        <v>55</v>
      </c>
      <c r="B52" s="137"/>
      <c r="C52" s="137"/>
      <c r="D52" s="137"/>
      <c r="E52" s="137"/>
      <c r="F52" s="137"/>
    </row>
    <row r="53" spans="1:23" ht="61.15" customHeight="1" thickBot="1" x14ac:dyDescent="0.3">
      <c r="A53" s="138" t="s">
        <v>56</v>
      </c>
      <c r="B53" s="139"/>
      <c r="C53" s="139"/>
      <c r="D53" s="139"/>
      <c r="E53" s="139"/>
      <c r="F53" s="139"/>
    </row>
    <row r="54" spans="1:23" ht="61.15" customHeight="1" thickBot="1" x14ac:dyDescent="0.3">
      <c r="A54" s="140" t="s">
        <v>36</v>
      </c>
      <c r="B54" s="141"/>
      <c r="C54" s="141"/>
      <c r="D54" s="141"/>
      <c r="E54" s="141"/>
      <c r="F54" s="141"/>
    </row>
    <row r="55" spans="1:23" ht="64.900000000000006" customHeight="1" x14ac:dyDescent="0.25"/>
    <row r="56" spans="1:23" ht="64.900000000000006" customHeight="1" x14ac:dyDescent="0.25"/>
    <row r="63" spans="1:23" x14ac:dyDescent="0.25"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63"/>
      <c r="R63" s="22"/>
      <c r="S63" s="63"/>
      <c r="T63" s="22"/>
      <c r="U63" s="60"/>
      <c r="V63" s="22"/>
      <c r="W63" s="22"/>
    </row>
    <row r="64" spans="1:23" x14ac:dyDescent="0.25"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63"/>
      <c r="R64" s="22"/>
      <c r="S64" s="63"/>
      <c r="T64" s="22"/>
      <c r="U64" s="60"/>
      <c r="V64" s="22"/>
      <c r="W64" s="22"/>
    </row>
  </sheetData>
  <mergeCells count="35">
    <mergeCell ref="B50:C50"/>
    <mergeCell ref="A51:F51"/>
    <mergeCell ref="A52:F52"/>
    <mergeCell ref="A53:F53"/>
    <mergeCell ref="A54:F54"/>
    <mergeCell ref="B49:C49"/>
    <mergeCell ref="B38:C38"/>
    <mergeCell ref="B39:C39"/>
    <mergeCell ref="B40:C40"/>
    <mergeCell ref="A41:C41"/>
    <mergeCell ref="B42:C42"/>
    <mergeCell ref="B43:C43"/>
    <mergeCell ref="B44:C44"/>
    <mergeCell ref="B45:C45"/>
    <mergeCell ref="A46:C46"/>
    <mergeCell ref="B47:C47"/>
    <mergeCell ref="B48:C48"/>
    <mergeCell ref="B37:C37"/>
    <mergeCell ref="A13:C13"/>
    <mergeCell ref="A16:C16"/>
    <mergeCell ref="A19:C19"/>
    <mergeCell ref="A22:C22"/>
    <mergeCell ref="A25:C25"/>
    <mergeCell ref="A28:C28"/>
    <mergeCell ref="A32:C32"/>
    <mergeCell ref="B33:C33"/>
    <mergeCell ref="B34:C34"/>
    <mergeCell ref="B35:C35"/>
    <mergeCell ref="A36:C36"/>
    <mergeCell ref="A10:C10"/>
    <mergeCell ref="A1:F1"/>
    <mergeCell ref="A2:C3"/>
    <mergeCell ref="D2:E2"/>
    <mergeCell ref="A4:C4"/>
    <mergeCell ref="A7:C7"/>
  </mergeCells>
  <conditionalFormatting sqref="AO41:AO71 AF41:AF70 AW41:AW70 BE41:BE71 BM41:BM70 BU41:BU71 G55:W62">
    <cfRule type="cellIs" dxfId="8" priority="10" stopIfTrue="1" operator="equal">
      <formula>5</formula>
    </cfRule>
  </conditionalFormatting>
  <conditionalFormatting sqref="AF78:AF107">
    <cfRule type="cellIs" dxfId="7" priority="9" stopIfTrue="1" operator="equal">
      <formula>5</formula>
    </cfRule>
  </conditionalFormatting>
  <conditionalFormatting sqref="AO78:AO108">
    <cfRule type="cellIs" dxfId="6" priority="7" stopIfTrue="1" operator="equal">
      <formula>5</formula>
    </cfRule>
  </conditionalFormatting>
  <conditionalFormatting sqref="AW78:AW107">
    <cfRule type="cellIs" dxfId="5" priority="6" stopIfTrue="1" operator="equal">
      <formula>5</formula>
    </cfRule>
  </conditionalFormatting>
  <conditionalFormatting sqref="BE78:BE108">
    <cfRule type="cellIs" dxfId="4" priority="5" stopIfTrue="1" operator="equal">
      <formula>5</formula>
    </cfRule>
  </conditionalFormatting>
  <conditionalFormatting sqref="BM78:BM107">
    <cfRule type="cellIs" dxfId="3" priority="4" stopIfTrue="1" operator="equal">
      <formula>5</formula>
    </cfRule>
  </conditionalFormatting>
  <conditionalFormatting sqref="BU78:BU108">
    <cfRule type="cellIs" dxfId="2" priority="3" stopIfTrue="1" operator="equal">
      <formula>5</formula>
    </cfRule>
  </conditionalFormatting>
  <conditionalFormatting sqref="B55:B71">
    <cfRule type="cellIs" dxfId="1" priority="2" stopIfTrue="1" operator="equal">
      <formula>5</formula>
    </cfRule>
  </conditionalFormatting>
  <conditionalFormatting sqref="B78:B108">
    <cfRule type="cellIs" dxfId="0" priority="1" stopIfTrue="1" operator="equal">
      <formula>5</formula>
    </cfRule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BAR_BB</vt:lpstr>
      <vt:lpstr>BAR_RO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Петренко Сергей Юрьевич</dc:creator>
  <cp:lastModifiedBy>vmikhalkina</cp:lastModifiedBy>
  <dcterms:created xsi:type="dcterms:W3CDTF">2015-06-05T18:19:34Z</dcterms:created>
  <dcterms:modified xsi:type="dcterms:W3CDTF">2025-10-17T10:05:26Z</dcterms:modified>
</cp:coreProperties>
</file>